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 yWindow="528" windowWidth="15768" windowHeight="12312"/>
  </bookViews>
  <sheets>
    <sheet name="приложение" sheetId="5" r:id="rId1"/>
  </sheets>
  <definedNames>
    <definedName name="_xlnm._FilterDatabase" localSheetId="0" hidden="1">приложение!$A$7:$E$502</definedName>
    <definedName name="_xlnm.Print_Titles" localSheetId="0">приложение!$7:$7</definedName>
    <definedName name="_xlnm.Print_Area" localSheetId="0">приложение!$A$1:$E$502</definedName>
  </definedNames>
  <calcPr calcId="145621"/>
</workbook>
</file>

<file path=xl/calcChain.xml><?xml version="1.0" encoding="utf-8"?>
<calcChain xmlns="http://schemas.openxmlformats.org/spreadsheetml/2006/main">
  <c r="D465" i="5" l="1"/>
  <c r="D451" i="5"/>
  <c r="D398" i="5"/>
  <c r="D436" i="5"/>
  <c r="D236" i="5"/>
  <c r="D177" i="5"/>
  <c r="D121" i="5"/>
  <c r="D130" i="5"/>
  <c r="D131" i="5"/>
  <c r="D124" i="5"/>
  <c r="E37" i="5"/>
  <c r="E21" i="5"/>
  <c r="D11" i="5"/>
  <c r="C29" i="5" l="1"/>
  <c r="E500" i="5"/>
  <c r="E494" i="5"/>
  <c r="E493" i="5"/>
  <c r="E492" i="5"/>
  <c r="E490" i="5"/>
  <c r="E480" i="5"/>
  <c r="E456" i="5"/>
  <c r="D447" i="5"/>
  <c r="D446" i="5" s="1"/>
  <c r="C447" i="5"/>
  <c r="C446" i="5" s="1"/>
  <c r="E448" i="5"/>
  <c r="D439" i="5"/>
  <c r="D438" i="5" s="1"/>
  <c r="C439" i="5"/>
  <c r="C438" i="5" s="1"/>
  <c r="E441" i="5"/>
  <c r="E442" i="5"/>
  <c r="E425" i="5"/>
  <c r="D424" i="5"/>
  <c r="C424" i="5"/>
  <c r="E415" i="5"/>
  <c r="E414" i="5"/>
  <c r="E413" i="5"/>
  <c r="E364" i="5"/>
  <c r="D363" i="5"/>
  <c r="C363" i="5"/>
  <c r="E352" i="5"/>
  <c r="D351" i="5"/>
  <c r="C351" i="5"/>
  <c r="E348" i="5"/>
  <c r="E350" i="5"/>
  <c r="D349" i="5"/>
  <c r="C349" i="5"/>
  <c r="D347" i="5"/>
  <c r="C347" i="5"/>
  <c r="E343" i="5"/>
  <c r="D342" i="5"/>
  <c r="C342" i="5"/>
  <c r="E331" i="5"/>
  <c r="E328" i="5"/>
  <c r="D327" i="5"/>
  <c r="C327" i="5"/>
  <c r="E324" i="5"/>
  <c r="D323" i="5"/>
  <c r="C323" i="5"/>
  <c r="E307" i="5"/>
  <c r="D306" i="5"/>
  <c r="C306" i="5"/>
  <c r="E289" i="5"/>
  <c r="D288" i="5"/>
  <c r="C288" i="5"/>
  <c r="E283" i="5"/>
  <c r="D282" i="5"/>
  <c r="C282" i="5"/>
  <c r="E270" i="5"/>
  <c r="D269" i="5"/>
  <c r="C269" i="5"/>
  <c r="E250" i="5"/>
  <c r="D249" i="5"/>
  <c r="C249" i="5"/>
  <c r="E246" i="5"/>
  <c r="D245" i="5"/>
  <c r="C245" i="5"/>
  <c r="E242" i="5"/>
  <c r="D241" i="5"/>
  <c r="C241" i="5"/>
  <c r="E228" i="5"/>
  <c r="D218" i="5"/>
  <c r="C218" i="5"/>
  <c r="E210" i="5"/>
  <c r="C209" i="5"/>
  <c r="E204" i="5"/>
  <c r="E187" i="5"/>
  <c r="C186" i="5"/>
  <c r="C124" i="5"/>
  <c r="E120" i="5"/>
  <c r="D119" i="5"/>
  <c r="C119" i="5"/>
  <c r="D107" i="5"/>
  <c r="D105" i="5"/>
  <c r="D103" i="5"/>
  <c r="D100" i="5"/>
  <c r="D19" i="5"/>
  <c r="C19" i="5"/>
  <c r="E26" i="5"/>
  <c r="E27" i="5"/>
  <c r="E16" i="5"/>
  <c r="E17" i="5"/>
  <c r="D15" i="5"/>
  <c r="C15" i="5"/>
  <c r="C11" i="5"/>
  <c r="E447" i="5" l="1"/>
  <c r="E446" i="5"/>
  <c r="E347" i="5"/>
  <c r="E424" i="5"/>
  <c r="E349" i="5"/>
  <c r="E363" i="5"/>
  <c r="E351" i="5"/>
  <c r="E327" i="5"/>
  <c r="E306" i="5"/>
  <c r="E342" i="5"/>
  <c r="E323" i="5"/>
  <c r="E269" i="5"/>
  <c r="E288" i="5"/>
  <c r="E241" i="5"/>
  <c r="E282" i="5"/>
  <c r="E249" i="5"/>
  <c r="E245" i="5"/>
  <c r="D10" i="5"/>
  <c r="E119" i="5"/>
  <c r="C10" i="5"/>
  <c r="E15" i="5"/>
  <c r="E420" i="5"/>
  <c r="E285" i="5"/>
  <c r="E295" i="5"/>
  <c r="D294" i="5"/>
  <c r="C294" i="5"/>
  <c r="D284" i="5"/>
  <c r="C284" i="5"/>
  <c r="D109" i="5"/>
  <c r="E284" i="5" l="1"/>
  <c r="E294" i="5"/>
  <c r="E499" i="5"/>
  <c r="E474" i="5"/>
  <c r="E469" i="5"/>
  <c r="E468" i="5"/>
  <c r="C465" i="5"/>
  <c r="C452" i="5"/>
  <c r="C451" i="5" s="1"/>
  <c r="D452" i="5"/>
  <c r="E423" i="5"/>
  <c r="E358" i="5"/>
  <c r="D357" i="5"/>
  <c r="C357" i="5"/>
  <c r="E200" i="5"/>
  <c r="D186" i="5"/>
  <c r="E186" i="5" s="1"/>
  <c r="D134" i="5"/>
  <c r="D71" i="5"/>
  <c r="E357" i="5" l="1"/>
  <c r="E24" i="5"/>
  <c r="E487" i="5" l="1"/>
  <c r="E471" i="5"/>
  <c r="E457" i="5"/>
  <c r="E445" i="5"/>
  <c r="D444" i="5"/>
  <c r="C444" i="5"/>
  <c r="C443" i="5" s="1"/>
  <c r="E435" i="5"/>
  <c r="D434" i="5"/>
  <c r="C434" i="5"/>
  <c r="E427" i="5"/>
  <c r="D426" i="5"/>
  <c r="C426" i="5"/>
  <c r="E366" i="5"/>
  <c r="C365" i="5"/>
  <c r="E356" i="5"/>
  <c r="D355" i="5"/>
  <c r="C355" i="5"/>
  <c r="E354" i="5"/>
  <c r="D353" i="5"/>
  <c r="C353" i="5"/>
  <c r="E346" i="5"/>
  <c r="D345" i="5"/>
  <c r="C345" i="5"/>
  <c r="E305" i="5"/>
  <c r="E309" i="5"/>
  <c r="D304" i="5"/>
  <c r="C304" i="5"/>
  <c r="D308" i="5"/>
  <c r="C308" i="5"/>
  <c r="E252" i="5"/>
  <c r="D251" i="5"/>
  <c r="C251" i="5"/>
  <c r="E248" i="5"/>
  <c r="D247" i="5"/>
  <c r="C247" i="5"/>
  <c r="D223" i="5"/>
  <c r="D222" i="5" s="1"/>
  <c r="D209" i="5"/>
  <c r="E209" i="5" s="1"/>
  <c r="C207" i="5"/>
  <c r="D203" i="5"/>
  <c r="D198" i="5"/>
  <c r="E175" i="5"/>
  <c r="C174" i="5"/>
  <c r="E118" i="5"/>
  <c r="C117" i="5"/>
  <c r="C116" i="5" s="1"/>
  <c r="D111" i="5"/>
  <c r="D102" i="5"/>
  <c r="E98" i="5"/>
  <c r="E308" i="5" l="1"/>
  <c r="E304" i="5"/>
  <c r="E353" i="5"/>
  <c r="E434" i="5"/>
  <c r="E426" i="5"/>
  <c r="E444" i="5"/>
  <c r="D443" i="5"/>
  <c r="E443" i="5" s="1"/>
  <c r="E345" i="5"/>
  <c r="E355" i="5"/>
  <c r="E251" i="5"/>
  <c r="E247" i="5"/>
  <c r="D365" i="5"/>
  <c r="E365" i="5" s="1"/>
  <c r="D174" i="5"/>
  <c r="E174" i="5" s="1"/>
  <c r="D232" i="5" l="1"/>
  <c r="D117" i="5"/>
  <c r="D99" i="5"/>
  <c r="E61" i="5"/>
  <c r="D116" i="5" l="1"/>
  <c r="E116" i="5" s="1"/>
  <c r="E117" i="5"/>
  <c r="E470" i="5"/>
  <c r="E431" i="5"/>
  <c r="D430" i="5"/>
  <c r="C430" i="5"/>
  <c r="E417" i="5"/>
  <c r="C416" i="5"/>
  <c r="E412" i="5"/>
  <c r="D411" i="5"/>
  <c r="C411" i="5"/>
  <c r="E430" i="5" l="1"/>
  <c r="E411" i="5"/>
  <c r="E377" i="5"/>
  <c r="D376" i="5"/>
  <c r="C376" i="5"/>
  <c r="E369" i="5"/>
  <c r="D368" i="5"/>
  <c r="C368" i="5"/>
  <c r="E311" i="5"/>
  <c r="E301" i="5"/>
  <c r="C300" i="5"/>
  <c r="C244" i="5" s="1"/>
  <c r="E224" i="5"/>
  <c r="C223" i="5"/>
  <c r="C222" i="5" s="1"/>
  <c r="E212" i="5"/>
  <c r="D211" i="5"/>
  <c r="C211" i="5"/>
  <c r="D207" i="5"/>
  <c r="C450" i="5" l="1"/>
  <c r="C449" i="5" s="1"/>
  <c r="E376" i="5"/>
  <c r="E368" i="5"/>
  <c r="E211" i="5"/>
  <c r="E162" i="5"/>
  <c r="D416" i="5" l="1"/>
  <c r="E416" i="5" s="1"/>
  <c r="D300" i="5"/>
  <c r="E300" i="5" l="1"/>
  <c r="D137" i="5"/>
  <c r="D74" i="5"/>
  <c r="E115" i="5" l="1"/>
  <c r="E223" i="5" l="1"/>
  <c r="E145" i="5"/>
  <c r="E362" i="5"/>
  <c r="D361" i="5"/>
  <c r="C361" i="5"/>
  <c r="E341" i="5"/>
  <c r="D340" i="5"/>
  <c r="C340" i="5"/>
  <c r="E320" i="5"/>
  <c r="D319" i="5"/>
  <c r="C319" i="5"/>
  <c r="E316" i="5"/>
  <c r="D315" i="5"/>
  <c r="C315" i="5"/>
  <c r="E312" i="5"/>
  <c r="D302" i="5"/>
  <c r="C302" i="5"/>
  <c r="E298" i="5"/>
  <c r="E299" i="5"/>
  <c r="E303" i="5"/>
  <c r="D297" i="5"/>
  <c r="C297" i="5"/>
  <c r="E361" i="5" l="1"/>
  <c r="E340" i="5"/>
  <c r="E302" i="5"/>
  <c r="E315" i="5"/>
  <c r="E297" i="5"/>
  <c r="E319" i="5"/>
  <c r="E296" i="5" l="1"/>
  <c r="E293" i="5"/>
  <c r="D292" i="5"/>
  <c r="C292" i="5"/>
  <c r="E291" i="5"/>
  <c r="D290" i="5"/>
  <c r="C290" i="5"/>
  <c r="E277" i="5"/>
  <c r="D276" i="5"/>
  <c r="C276" i="5"/>
  <c r="E266" i="5"/>
  <c r="D265" i="5"/>
  <c r="C265" i="5"/>
  <c r="E227" i="5"/>
  <c r="D226" i="5"/>
  <c r="C226" i="5"/>
  <c r="C225" i="5" s="1"/>
  <c r="E221" i="5"/>
  <c r="E215" i="5"/>
  <c r="E217" i="5"/>
  <c r="D220" i="5"/>
  <c r="C220" i="5"/>
  <c r="D216" i="5"/>
  <c r="C216" i="5"/>
  <c r="D214" i="5"/>
  <c r="C214" i="5"/>
  <c r="E206" i="5"/>
  <c r="E197" i="5"/>
  <c r="E199" i="5"/>
  <c r="E202" i="5"/>
  <c r="E191" i="5"/>
  <c r="E193" i="5"/>
  <c r="E195" i="5"/>
  <c r="C198" i="5"/>
  <c r="D205" i="5"/>
  <c r="C205" i="5"/>
  <c r="C203" i="5"/>
  <c r="E203" i="5" s="1"/>
  <c r="D201" i="5"/>
  <c r="C201" i="5"/>
  <c r="D196" i="5"/>
  <c r="C196" i="5"/>
  <c r="D194" i="5"/>
  <c r="C194" i="5"/>
  <c r="D192" i="5"/>
  <c r="C192" i="5"/>
  <c r="D190" i="5"/>
  <c r="C190" i="5"/>
  <c r="E169" i="5"/>
  <c r="C168" i="5"/>
  <c r="C143" i="5"/>
  <c r="E93" i="5"/>
  <c r="D213" i="5" l="1"/>
  <c r="C213" i="5"/>
  <c r="D189" i="5"/>
  <c r="C189" i="5"/>
  <c r="C188" i="5" s="1"/>
  <c r="E222" i="5"/>
  <c r="E192" i="5"/>
  <c r="E194" i="5"/>
  <c r="E190" i="5"/>
  <c r="E292" i="5"/>
  <c r="E276" i="5"/>
  <c r="E290" i="5"/>
  <c r="E265" i="5"/>
  <c r="E196" i="5"/>
  <c r="E220" i="5"/>
  <c r="E198" i="5"/>
  <c r="E201" i="5"/>
  <c r="E205" i="5"/>
  <c r="E214" i="5"/>
  <c r="E216" i="5"/>
  <c r="E226" i="5"/>
  <c r="D225" i="5"/>
  <c r="E213" i="5" l="1"/>
  <c r="D188" i="5"/>
  <c r="E225" i="5"/>
  <c r="E189" i="5"/>
  <c r="D48" i="5" l="1"/>
  <c r="C48" i="5"/>
  <c r="E50" i="5"/>
  <c r="D45" i="5"/>
  <c r="C45" i="5"/>
  <c r="E47" i="5"/>
  <c r="D42" i="5"/>
  <c r="C42" i="5"/>
  <c r="E44" i="5"/>
  <c r="D39" i="5"/>
  <c r="C39" i="5"/>
  <c r="E41" i="5"/>
  <c r="E38" i="5"/>
  <c r="E35" i="5"/>
  <c r="D32" i="5" l="1"/>
  <c r="D29" i="5" s="1"/>
  <c r="C32" i="5"/>
  <c r="D28" i="5" l="1"/>
  <c r="E429" i="5"/>
  <c r="D428" i="5"/>
  <c r="C428" i="5"/>
  <c r="D378" i="5"/>
  <c r="D168" i="5"/>
  <c r="E138" i="5"/>
  <c r="E12" i="5"/>
  <c r="E13" i="5"/>
  <c r="E20" i="5"/>
  <c r="E22" i="5"/>
  <c r="E23" i="5"/>
  <c r="E30" i="5"/>
  <c r="E31" i="5"/>
  <c r="E33" i="5"/>
  <c r="E34" i="5"/>
  <c r="E40" i="5"/>
  <c r="E43" i="5"/>
  <c r="E46" i="5"/>
  <c r="E49" i="5"/>
  <c r="E55" i="5"/>
  <c r="E58" i="5"/>
  <c r="E64" i="5"/>
  <c r="E65" i="5"/>
  <c r="E67" i="5"/>
  <c r="E68" i="5"/>
  <c r="E69" i="5"/>
  <c r="E72" i="5"/>
  <c r="E73" i="5"/>
  <c r="E75" i="5"/>
  <c r="E78" i="5"/>
  <c r="E80" i="5"/>
  <c r="E81" i="5"/>
  <c r="E83" i="5"/>
  <c r="E84" i="5"/>
  <c r="E85" i="5"/>
  <c r="E86" i="5"/>
  <c r="E88" i="5"/>
  <c r="E89" i="5"/>
  <c r="E91" i="5"/>
  <c r="E94" i="5"/>
  <c r="E95" i="5"/>
  <c r="E96" i="5"/>
  <c r="E97" i="5"/>
  <c r="E123" i="5"/>
  <c r="E127" i="5"/>
  <c r="E129" i="5"/>
  <c r="E135" i="5"/>
  <c r="E141" i="5"/>
  <c r="E142" i="5"/>
  <c r="E144" i="5"/>
  <c r="E149" i="5"/>
  <c r="E150" i="5"/>
  <c r="E152" i="5"/>
  <c r="E155" i="5"/>
  <c r="E156" i="5"/>
  <c r="E157" i="5"/>
  <c r="E160" i="5"/>
  <c r="E164" i="5"/>
  <c r="E166" i="5"/>
  <c r="E171" i="5"/>
  <c r="E178" i="5"/>
  <c r="E182" i="5"/>
  <c r="E185" i="5"/>
  <c r="E238" i="5"/>
  <c r="E240" i="5"/>
  <c r="E254" i="5"/>
  <c r="E255" i="5"/>
  <c r="E256" i="5"/>
  <c r="E258" i="5"/>
  <c r="E260" i="5"/>
  <c r="E262" i="5"/>
  <c r="E264" i="5"/>
  <c r="E268" i="5"/>
  <c r="E273" i="5"/>
  <c r="E275" i="5"/>
  <c r="E279" i="5"/>
  <c r="E281" i="5"/>
  <c r="E287" i="5"/>
  <c r="E310" i="5"/>
  <c r="E314" i="5"/>
  <c r="E318" i="5"/>
  <c r="E322" i="5"/>
  <c r="E326" i="5"/>
  <c r="E330" i="5"/>
  <c r="E333" i="5"/>
  <c r="E335" i="5"/>
  <c r="E337" i="5"/>
  <c r="E339" i="5"/>
  <c r="E344" i="5"/>
  <c r="E360" i="5"/>
  <c r="E371" i="5"/>
  <c r="E373" i="5"/>
  <c r="E374" i="5"/>
  <c r="E375" i="5"/>
  <c r="E379" i="5"/>
  <c r="E381" i="5"/>
  <c r="E383" i="5"/>
  <c r="E385" i="5"/>
  <c r="E387" i="5"/>
  <c r="E388" i="5"/>
  <c r="E390" i="5"/>
  <c r="E392" i="5"/>
  <c r="E394" i="5"/>
  <c r="E396" i="5"/>
  <c r="E397" i="5"/>
  <c r="E400" i="5"/>
  <c r="E401" i="5"/>
  <c r="E403" i="5"/>
  <c r="E404" i="5"/>
  <c r="E406" i="5"/>
  <c r="E409" i="5"/>
  <c r="E419" i="5"/>
  <c r="E422" i="5"/>
  <c r="E433" i="5"/>
  <c r="E440" i="5"/>
  <c r="E484" i="5"/>
  <c r="E485" i="5"/>
  <c r="C464" i="5"/>
  <c r="E451" i="5"/>
  <c r="D432" i="5"/>
  <c r="C432" i="5"/>
  <c r="D421" i="5"/>
  <c r="C421" i="5"/>
  <c r="D418" i="5"/>
  <c r="C418" i="5"/>
  <c r="D408" i="5"/>
  <c r="C408" i="5"/>
  <c r="D405" i="5"/>
  <c r="C405" i="5"/>
  <c r="D402" i="5"/>
  <c r="C402" i="5"/>
  <c r="D395" i="5"/>
  <c r="C395" i="5"/>
  <c r="D393" i="5"/>
  <c r="C393" i="5"/>
  <c r="D391" i="5"/>
  <c r="C391" i="5"/>
  <c r="D389" i="5"/>
  <c r="C389" i="5"/>
  <c r="D386" i="5"/>
  <c r="C386" i="5"/>
  <c r="D384" i="5"/>
  <c r="C384" i="5"/>
  <c r="D382" i="5"/>
  <c r="C382" i="5"/>
  <c r="D380" i="5"/>
  <c r="C380" i="5"/>
  <c r="C378" i="5"/>
  <c r="D372" i="5"/>
  <c r="C372" i="5"/>
  <c r="D370" i="5"/>
  <c r="C370" i="5"/>
  <c r="C367" i="5" s="1"/>
  <c r="D359" i="5"/>
  <c r="C359" i="5"/>
  <c r="D338" i="5"/>
  <c r="C338" i="5"/>
  <c r="D336" i="5"/>
  <c r="D334" i="5"/>
  <c r="C334" i="5"/>
  <c r="D332" i="5"/>
  <c r="C332" i="5"/>
  <c r="D329" i="5"/>
  <c r="C329" i="5"/>
  <c r="D325" i="5"/>
  <c r="C325" i="5"/>
  <c r="D321" i="5"/>
  <c r="C321" i="5"/>
  <c r="D317" i="5"/>
  <c r="C317" i="5"/>
  <c r="D313" i="5"/>
  <c r="C313" i="5"/>
  <c r="D286" i="5"/>
  <c r="C286" i="5"/>
  <c r="D280" i="5"/>
  <c r="C280" i="5"/>
  <c r="D278" i="5"/>
  <c r="C278" i="5"/>
  <c r="D274" i="5"/>
  <c r="C274" i="5"/>
  <c r="D272" i="5"/>
  <c r="D244" i="5" s="1"/>
  <c r="C272" i="5"/>
  <c r="D267" i="5"/>
  <c r="C267" i="5"/>
  <c r="D263" i="5"/>
  <c r="C263" i="5"/>
  <c r="D261" i="5"/>
  <c r="C261" i="5"/>
  <c r="D259" i="5"/>
  <c r="C259" i="5"/>
  <c r="D257" i="5"/>
  <c r="C257" i="5"/>
  <c r="D253" i="5"/>
  <c r="C253" i="5"/>
  <c r="D239" i="5"/>
  <c r="C239" i="5"/>
  <c r="D237" i="5"/>
  <c r="C237" i="5"/>
  <c r="D230" i="5"/>
  <c r="D229" i="5" s="1"/>
  <c r="D184" i="5"/>
  <c r="D183" i="5" s="1"/>
  <c r="D181" i="5"/>
  <c r="D180" i="5" s="1"/>
  <c r="D173" i="5"/>
  <c r="D170" i="5"/>
  <c r="D165" i="5"/>
  <c r="D163" i="5"/>
  <c r="D154" i="5"/>
  <c r="D153" i="5" s="1"/>
  <c r="D151" i="5"/>
  <c r="D148" i="5"/>
  <c r="C148" i="5"/>
  <c r="D143" i="5"/>
  <c r="D140" i="5" s="1"/>
  <c r="D136" i="5"/>
  <c r="D133" i="5"/>
  <c r="D128" i="5"/>
  <c r="D126" i="5"/>
  <c r="D122" i="5"/>
  <c r="D114" i="5"/>
  <c r="D90" i="5"/>
  <c r="D87" i="5"/>
  <c r="D82" i="5"/>
  <c r="D79" i="5" s="1"/>
  <c r="D66" i="5"/>
  <c r="D63" i="5"/>
  <c r="D57" i="5"/>
  <c r="D54" i="5"/>
  <c r="E45" i="5"/>
  <c r="C336" i="5"/>
  <c r="C154" i="5"/>
  <c r="C153" i="5" s="1"/>
  <c r="C87" i="5"/>
  <c r="C71" i="5"/>
  <c r="C66" i="5"/>
  <c r="C63" i="5"/>
  <c r="C57" i="5"/>
  <c r="C54" i="5"/>
  <c r="E32" i="5"/>
  <c r="C184" i="5"/>
  <c r="C183" i="5" s="1"/>
  <c r="C181" i="5"/>
  <c r="C180" i="5" s="1"/>
  <c r="C177" i="5"/>
  <c r="C170" i="5"/>
  <c r="C167" i="5" s="1"/>
  <c r="C165" i="5"/>
  <c r="C163" i="5"/>
  <c r="C151" i="5"/>
  <c r="C140" i="5"/>
  <c r="C137" i="5"/>
  <c r="C136" i="5" s="1"/>
  <c r="C134" i="5"/>
  <c r="C133" i="5" s="1"/>
  <c r="C128" i="5"/>
  <c r="C126" i="5"/>
  <c r="C122" i="5"/>
  <c r="C114" i="5"/>
  <c r="C90" i="5"/>
  <c r="C82" i="5"/>
  <c r="C79" i="5" s="1"/>
  <c r="C74" i="5"/>
  <c r="E74" i="5" s="1"/>
  <c r="E42" i="5"/>
  <c r="D464" i="5"/>
  <c r="E410" i="5"/>
  <c r="D367" i="5" l="1"/>
  <c r="D113" i="5"/>
  <c r="C398" i="5"/>
  <c r="C236" i="5"/>
  <c r="E236" i="5" s="1"/>
  <c r="D167" i="5"/>
  <c r="E167" i="5" s="1"/>
  <c r="C121" i="5"/>
  <c r="C113" i="5" s="1"/>
  <c r="C53" i="5"/>
  <c r="C52" i="5" s="1"/>
  <c r="D53" i="5"/>
  <c r="D52" i="5" s="1"/>
  <c r="E168" i="5"/>
  <c r="D159" i="5"/>
  <c r="E384" i="5"/>
  <c r="E389" i="5"/>
  <c r="E267" i="5"/>
  <c r="E177" i="5"/>
  <c r="C173" i="5"/>
  <c r="E87" i="5"/>
  <c r="E274" i="5"/>
  <c r="E286" i="5"/>
  <c r="E372" i="5"/>
  <c r="E393" i="5"/>
  <c r="E421" i="5"/>
  <c r="E336" i="5"/>
  <c r="E378" i="5"/>
  <c r="E143" i="5"/>
  <c r="E181" i="5"/>
  <c r="E128" i="5"/>
  <c r="E165" i="5"/>
  <c r="C159" i="5"/>
  <c r="C158" i="5" s="1"/>
  <c r="E170" i="5"/>
  <c r="E163" i="5"/>
  <c r="D76" i="5"/>
  <c r="E66" i="5"/>
  <c r="E272" i="5"/>
  <c r="E359" i="5"/>
  <c r="E380" i="5"/>
  <c r="E391" i="5"/>
  <c r="E395" i="5"/>
  <c r="E405" i="5"/>
  <c r="E408" i="5"/>
  <c r="E432" i="5"/>
  <c r="E63" i="5"/>
  <c r="E114" i="5"/>
  <c r="E418" i="5"/>
  <c r="E11" i="5"/>
  <c r="E465" i="5"/>
  <c r="E148" i="5"/>
  <c r="E136" i="5"/>
  <c r="E19" i="5"/>
  <c r="C70" i="5"/>
  <c r="E71" i="5"/>
  <c r="E82" i="5"/>
  <c r="E137" i="5"/>
  <c r="E239" i="5"/>
  <c r="E338" i="5"/>
  <c r="E370" i="5"/>
  <c r="D450" i="5"/>
  <c r="E450" i="5" s="1"/>
  <c r="E237" i="5"/>
  <c r="C147" i="5"/>
  <c r="C139" i="5" s="1"/>
  <c r="E54" i="5"/>
  <c r="E126" i="5"/>
  <c r="D70" i="5"/>
  <c r="E90" i="5"/>
  <c r="E154" i="5"/>
  <c r="E151" i="5"/>
  <c r="E313" i="5"/>
  <c r="E259" i="5"/>
  <c r="E278" i="5"/>
  <c r="E382" i="5"/>
  <c r="E386" i="5"/>
  <c r="E402" i="5"/>
  <c r="D147" i="5"/>
  <c r="D139" i="5" s="1"/>
  <c r="E57" i="5"/>
  <c r="E134" i="5"/>
  <c r="E184" i="5"/>
  <c r="E253" i="5"/>
  <c r="E257" i="5"/>
  <c r="E325" i="5"/>
  <c r="E332" i="5"/>
  <c r="E334" i="5"/>
  <c r="D172" i="5"/>
  <c r="E180" i="5"/>
  <c r="E140" i="5"/>
  <c r="E183" i="5"/>
  <c r="E263" i="5"/>
  <c r="E317" i="5"/>
  <c r="E321" i="5"/>
  <c r="D62" i="5"/>
  <c r="C62" i="5"/>
  <c r="E464" i="5"/>
  <c r="E428" i="5"/>
  <c r="E122" i="5"/>
  <c r="E261" i="5"/>
  <c r="E280" i="5"/>
  <c r="E329" i="5"/>
  <c r="E48" i="5"/>
  <c r="E39" i="5"/>
  <c r="D9" i="5"/>
  <c r="C9" i="5"/>
  <c r="E10" i="5"/>
  <c r="C76" i="5"/>
  <c r="C28" i="5"/>
  <c r="E28" i="5" s="1"/>
  <c r="E29" i="5"/>
  <c r="E133" i="5"/>
  <c r="E153" i="5"/>
  <c r="C234" i="5" l="1"/>
  <c r="E398" i="5"/>
  <c r="D449" i="5"/>
  <c r="D234" i="5" s="1"/>
  <c r="D158" i="5"/>
  <c r="E158" i="5" s="1"/>
  <c r="E70" i="5"/>
  <c r="E52" i="5"/>
  <c r="E367" i="5"/>
  <c r="E159" i="5"/>
  <c r="E79" i="5"/>
  <c r="E147" i="5"/>
  <c r="E53" i="5"/>
  <c r="C235" i="5"/>
  <c r="D235" i="5"/>
  <c r="E244" i="5"/>
  <c r="E121" i="5"/>
  <c r="E113" i="5"/>
  <c r="E76" i="5"/>
  <c r="E188" i="5"/>
  <c r="E62" i="5"/>
  <c r="E139" i="5"/>
  <c r="E9" i="5"/>
  <c r="E173" i="5"/>
  <c r="C172" i="5"/>
  <c r="E449" i="5" l="1"/>
  <c r="E234" i="5"/>
  <c r="D8" i="5"/>
  <c r="E235" i="5"/>
  <c r="C8" i="5"/>
  <c r="C502" i="5" s="1"/>
  <c r="E172" i="5"/>
  <c r="D502" i="5" l="1"/>
  <c r="E502" i="5" s="1"/>
  <c r="E8" i="5"/>
</calcChain>
</file>

<file path=xl/sharedStrings.xml><?xml version="1.0" encoding="utf-8"?>
<sst xmlns="http://schemas.openxmlformats.org/spreadsheetml/2006/main" count="999" uniqueCount="994">
  <si>
    <t>Иные межбюджетные трансферты</t>
  </si>
  <si>
    <t>Дотации бюджетам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</si>
  <si>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</si>
  <si>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</si>
  <si>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</si>
  <si>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</si>
  <si>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</si>
  <si>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оснащение объектов спортивной инфраструктуры спортивно-технологическим оборудованием</t>
  </si>
  <si>
    <t>Субсидии бюджетам субъектов Российской Федерации на строительство и реконструкцию (модернизацию) объектов питьевого водоснабжения</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</si>
  <si>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</si>
  <si>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</si>
  <si>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</si>
  <si>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</si>
  <si>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Субсидия бюджетам субъектов Российской Федерации на поддержку отрасли культуры</t>
  </si>
  <si>
    <t>Субвенции бюджетам бюджетной системы Российской Федерации</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</si>
  <si>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</si>
  <si>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</si>
  <si>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</si>
  <si>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</si>
  <si>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</si>
  <si>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</si>
  <si>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</si>
  <si>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увеличение площади лесовосстановления</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</si>
  <si>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</si>
  <si>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Единая субвенция бюджетам субъектов Российской Федерации и бюджету г. Байконура</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</si>
  <si>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</si>
  <si>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</si>
  <si>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</si>
  <si>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t>
  </si>
  <si>
    <t>ИТОГО:</t>
  </si>
  <si>
    <t>Код бюджетной классификации Российской Федерации</t>
  </si>
  <si>
    <t>Наименование доходов</t>
  </si>
  <si>
    <t>НАЛОГОВЫЕ И НЕНАЛОГОВЫЕ ДОХОДЫ</t>
  </si>
  <si>
    <t>НАЛОГИ НА ПРИБЫЛЬ, ДОХОДЫ</t>
  </si>
  <si>
    <t>Налог на прибыль организаций</t>
  </si>
  <si>
    <t>Налог на прибыль организаций, зачисляемый в бюджеты бюджетной системы Российской Федерации по соответствующим ставкам</t>
  </si>
  <si>
    <t>Налог на доходы физических лиц</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</si>
  <si>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</si>
  <si>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НАЛОГИ НА ТОВАРЫ (РАБОТЫ, УСЛУГИ), РЕАЛИЗУЕМЫЕ НА ТЕРРИТОРИИ РОССИЙСКОЙ ФЕДЕРАЦИИ</t>
  </si>
  <si>
    <t>Акцизы на сидр, пуаре, медовуху, производимые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</si>
  <si>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</si>
  <si>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</si>
  <si>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</si>
  <si>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</si>
  <si>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</si>
  <si>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</si>
  <si>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</si>
  <si>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</si>
  <si>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</si>
  <si>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</si>
  <si>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</si>
  <si>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</si>
  <si>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</si>
  <si>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НАЛОГИ НА ИМУЩЕСТВО</t>
  </si>
  <si>
    <t>Налог на имущество организаций</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</si>
  <si>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</si>
  <si>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</si>
  <si>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Транспортный налог</t>
  </si>
  <si>
    <t>Транспортный налог с организаций</t>
  </si>
  <si>
    <t>Транспортный налог с физических лиц</t>
  </si>
  <si>
    <t>Налог на игорный бизнес</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</si>
  <si>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</si>
  <si>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</si>
  <si>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</si>
  <si>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Сборы за пользование объектами животного мира и за пользование объектами водных биологических ресурсов</t>
  </si>
  <si>
    <t>Сбор за пользование объектами животного мира</t>
  </si>
  <si>
    <t>ГОСУДАРСТВЕННАЯ ПОШЛИНА</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</si>
  <si>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</si>
  <si>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</si>
  <si>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</si>
  <si>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Государственная пошлина за государственную регистрацию прав, ограничений (обременений) прав на недвижимое имущество и сделок с ним</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</si>
  <si>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</si>
  <si>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</si>
  <si>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Государственная пошлина за выдачу и обмен паспорта гражданина Российской Федерации</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</si>
  <si>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</si>
  <si>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</si>
  <si>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</si>
  <si>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</si>
  <si>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</si>
  <si>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</si>
  <si>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</si>
  <si>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Государственная пошлина за выдачу свидетельства о государственной аккредитации региональной спортивной федерации</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</si>
  <si>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</si>
  <si>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</si>
  <si>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</si>
  <si>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</si>
  <si>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</si>
  <si>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</si>
  <si>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</si>
  <si>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</si>
  <si>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</si>
  <si>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</si>
  <si>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Доходы от сдачи в аренду имущества, составляющего государственную (муниципальную) казну (за исключением земельных участков)</t>
  </si>
  <si>
    <t>Доходы от сдачи в аренду имущества, составляющего казну субъекта Российской Федерации (за исключением земельных участков)</t>
  </si>
  <si>
    <t>Платежи от государственных и муниципальных унитарных предприятий</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</si>
  <si>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</si>
  <si>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</si>
  <si>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</si>
  <si>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</si>
  <si>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</si>
  <si>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ПЛАТЕЖИ ПРИ ПОЛЬЗОВАНИИ ПРИРОДНЫМИ РЕСУРСАМИ</t>
  </si>
  <si>
    <t>Плата за негативное воздействие на окружающую среду</t>
  </si>
  <si>
    <t>Плата за выбросы загрязняющих веществ в атмосферный воздух стационарными объектами</t>
  </si>
  <si>
    <t>Плата за сбросы загрязняющих веществ в водные объекты</t>
  </si>
  <si>
    <t>Платежи при пользовании недрами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</si>
  <si>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</si>
  <si>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</si>
  <si>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Регулярные платежи за пользование недрами при пользовании недрами на территории Российской Федерации</t>
  </si>
  <si>
    <t>Плата за использование лесов</t>
  </si>
  <si>
    <t>Плата за использование лесов, расположенных на землях лесного фонда</t>
  </si>
  <si>
    <t>Плата за использование лесов, расположенных на землях лесного фонда, в части, превышающей минимальный размер арендной платы</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</si>
  <si>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</si>
  <si>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ДОХОДЫ ОТ ОКАЗАНИЯ ПЛАТНЫХ УСЛУГ И КОМПЕНСАЦИИ ЗАТРАТ ГОСУДАРСТВА</t>
  </si>
  <si>
    <t>Доходы от оказания платных услуг (работ)</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</si>
  <si>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</si>
  <si>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Плата за предоставление сведений из Единого государственного реестра недвижимости</t>
  </si>
  <si>
    <t>Плата за предоставление сведений, документов, содержащихся в государственных реестрах (регистрах)</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</si>
  <si>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</si>
  <si>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Прочие доходы от оказания платных услуг (работ)</t>
  </si>
  <si>
    <t>Прочие доходы от оказания платных услуг (работ) получателями средств бюджетов субъектов Российской Федерации</t>
  </si>
  <si>
    <t>Доходы от компенсации затрат государства</t>
  </si>
  <si>
    <t>Прочие доходы от компенсации затрат государства</t>
  </si>
  <si>
    <t>Прочие доходы от компенсации затрат бюджетов субъектов Российской Федерации</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</si>
  <si>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</si>
  <si>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</si>
  <si>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</si>
  <si>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</si>
  <si>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</si>
  <si>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</si>
  <si>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</si>
  <si>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АДМИНИСТРАТИВНЫЕ ПЛАТЕЖИ И СБОРЫ</t>
  </si>
  <si>
    <t>Платежи, взимаемые государственными и муниципальными органами (организациями) за выполнение определенных функций</t>
  </si>
  <si>
    <t>Платежи, взимаемые государственными органами (организациями) субъектов Российской Федерации за выполнение определенных функций</t>
  </si>
  <si>
    <t>ШТРАФЫ, САНКЦИИ, ВОЗМЕЩЕНИЕ УЩЕРБА</t>
  </si>
  <si>
    <t>БЕЗВОЗМЕЗДНЫЕ ПОСТУПЛЕНИЯ</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</si>
  <si>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</si>
  <si>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</si>
  <si>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ВОЗВРАТ ОСТАТКОВ СУБСИДИЙ, СУБВЕНЦИЙ И ИНЫХ МЕЖБЮДЖЕТНЫХ ТРАНСФЕРТОВ, ИМЕЮЩИХ ЦЕЛЕВОЕ НАЗНАЧЕНИЕ, ПРОШЛЫХ ЛЕТ</t>
  </si>
  <si>
    <t>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</si>
  <si>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Плата за размещение отходов производства и потребления</t>
  </si>
  <si>
    <t>Плата за размещение отходов производства</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</si>
  <si>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</si>
  <si>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</si>
  <si>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программ формирования современной городской среды</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</si>
  <si>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</si>
  <si>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</si>
  <si>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</si>
  <si>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Возврат остатков субвенций на оплату жилищно-коммунальных услуг отдельным категориям граждан из бюджетов субъектов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</si>
  <si>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</si>
  <si>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</si>
  <si>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</si>
  <si>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</si>
  <si>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Субсидии бюджетам субъектов Российской Федерации на развитие паллиативной медицинской помощи</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</si>
  <si>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</si>
  <si>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(в рублях)</t>
  </si>
  <si>
    <t>Процент исполнения к прогнозным параметрам доходов</t>
  </si>
  <si>
    <t>000 1 00 00000 00 0000 000</t>
  </si>
  <si>
    <t>000 1 01 00000 00 0000 000</t>
  </si>
  <si>
    <t>000 1 01 01000 00 0000 110</t>
  </si>
  <si>
    <t>000 1 01 01010 00 0000 110</t>
  </si>
  <si>
    <t>000 1 01 01012 02 0000 110</t>
  </si>
  <si>
    <t>000 1 01 01014 02 0000 110</t>
  </si>
  <si>
    <t>000 1 01 02000 01 0000 110</t>
  </si>
  <si>
    <t>000 1 01 02010 01 0000 110</t>
  </si>
  <si>
    <t>000 1 01 02020 01 0000 110</t>
  </si>
  <si>
    <t>000 1 01 02030 01 0000 110</t>
  </si>
  <si>
    <t>000 1 01 02040 01 0000 110</t>
  </si>
  <si>
    <t>000 1 03 00000 00 0000 000</t>
  </si>
  <si>
    <t>000 1 03 02100 01 0000 110</t>
  </si>
  <si>
    <t>000 1 03 02120 01 0000 110</t>
  </si>
  <si>
    <t>000 1 03 02140 01 0000 110</t>
  </si>
  <si>
    <t>000 1 03 02142 01 0000 110</t>
  </si>
  <si>
    <t>000 1 03 02143 01 0000 110</t>
  </si>
  <si>
    <t>000 1 03 02230 01 0000 110</t>
  </si>
  <si>
    <t>000 1 03 02231 01 0000 110</t>
  </si>
  <si>
    <t>000 1 03 02240 01 0000 110</t>
  </si>
  <si>
    <t>000 1 03 02241 01 0000 110</t>
  </si>
  <si>
    <t>000 1 03 02250 01 0000 110</t>
  </si>
  <si>
    <t>000 1 03 02251 01 0000 110</t>
  </si>
  <si>
    <t>000 1 03 02260 01 0000 110</t>
  </si>
  <si>
    <t>000 1 03 02261 01 0000 110</t>
  </si>
  <si>
    <t>000 1 05 00000 00 0000 000</t>
  </si>
  <si>
    <t>000 1 05 01000 00 0000 110</t>
  </si>
  <si>
    <t>000 1 05 01010 01 0000 110</t>
  </si>
  <si>
    <t>000 1 05 01011 01 0000 110</t>
  </si>
  <si>
    <t>000 1 05 01020 01 0000 110</t>
  </si>
  <si>
    <t>000 1 05 01021 01 0000 110</t>
  </si>
  <si>
    <t>000 1 06 00000 00 0000 000</t>
  </si>
  <si>
    <t>000 1 06 02000 02 0000 110</t>
  </si>
  <si>
    <t>000 1 06 02010 02 0000 110</t>
  </si>
  <si>
    <t>000 1 06 02020 02 0000 110</t>
  </si>
  <si>
    <t>000 1 06 04000 02 0000 110</t>
  </si>
  <si>
    <t>000 1 06 04011 02 0000 110</t>
  </si>
  <si>
    <t>000 1 06 04012 02 0000 110</t>
  </si>
  <si>
    <t>000 1 06 05000 02 0000 110</t>
  </si>
  <si>
    <t>000 1 07 00000 00 0000 000</t>
  </si>
  <si>
    <t>000 1 07 01000 01 0000 110</t>
  </si>
  <si>
    <t>000 1 07 01020 01 0000 110</t>
  </si>
  <si>
    <t>000 1 07 01030 01 0000 110</t>
  </si>
  <si>
    <t>000 1 07 04000 01 0000 110</t>
  </si>
  <si>
    <t>000 1 07 04010 01 0000 110</t>
  </si>
  <si>
    <t>000 1 08 00000 00 0000 000</t>
  </si>
  <si>
    <t>000 1 08 06000 01 0000 110</t>
  </si>
  <si>
    <t>000 1 08 07000 01 0000 110</t>
  </si>
  <si>
    <t>000 1 08 07010 01 0000 110</t>
  </si>
  <si>
    <t>000 1 08 07020 01 0000 110</t>
  </si>
  <si>
    <t>000 1 08 07080 01 0000 110</t>
  </si>
  <si>
    <t>000 1 08 07082 01 0000 110</t>
  </si>
  <si>
    <t>000 1 08 07100 01 0000 110</t>
  </si>
  <si>
    <t>000 1 08 07110 01 0000 110</t>
  </si>
  <si>
    <t>000 1 08 07130 01 0000 110</t>
  </si>
  <si>
    <t>000 1 08 07140 01 0000 110</t>
  </si>
  <si>
    <t>000 1 08 07141 01 0000 110</t>
  </si>
  <si>
    <t>000 1 08 07142 01 0000 110</t>
  </si>
  <si>
    <t>000 1 08 07170 01 0000 110</t>
  </si>
  <si>
    <t>000 1 08 07172 01 0000 110</t>
  </si>
  <si>
    <t>000 1 08 07340 01 0000 110</t>
  </si>
  <si>
    <t>000 1 08 07380 01 0000 110</t>
  </si>
  <si>
    <t>000 1 08 07390 01 0000 110</t>
  </si>
  <si>
    <t>000 1 08 07400 01 0000 110</t>
  </si>
  <si>
    <t>000 1 11 00000 00 0000 000</t>
  </si>
  <si>
    <t>000 1 11 01000 00 0000 120</t>
  </si>
  <si>
    <t>000 1 11 01020 02 0000 120</t>
  </si>
  <si>
    <t>000 1 11 05000 00 0000 120</t>
  </si>
  <si>
    <t>000 1 11 05020 00 0000 120</t>
  </si>
  <si>
    <t>000 1 11 05022 02 0000 120</t>
  </si>
  <si>
    <t>000 1 11 05030 00 0000 120</t>
  </si>
  <si>
    <t>000 1 11 05032 02 0000 120</t>
  </si>
  <si>
    <t>000 1 11 05070 00 0000 120</t>
  </si>
  <si>
    <t>000 1 11 05072 02 0000 120</t>
  </si>
  <si>
    <t>000 1 11 07000 00 0000 120</t>
  </si>
  <si>
    <t>000 1 11 07010 00 0000 120</t>
  </si>
  <si>
    <t>000 1 11 07012 02 0000 120</t>
  </si>
  <si>
    <t>000 1 11 09000 00 0000 120</t>
  </si>
  <si>
    <t>000 1 11 09040 00 0000 120</t>
  </si>
  <si>
    <t>000 1 11 09042 02 0000 120</t>
  </si>
  <si>
    <t>000 1 12 00000 00 0000 000</t>
  </si>
  <si>
    <t>000 1 12 01000 01 0000 120</t>
  </si>
  <si>
    <t>000 1 12 01010 01 0000 120</t>
  </si>
  <si>
    <t>000 1 12 01030 01 0000 120</t>
  </si>
  <si>
    <t>000 1 12 01040 01 0000 120</t>
  </si>
  <si>
    <t>000 1 12 01041 01 0000 120</t>
  </si>
  <si>
    <t>000 1 12 02000 00 0000 120</t>
  </si>
  <si>
    <t>000 1 12 02010 01 0000 120</t>
  </si>
  <si>
    <t>000 1 12 02012 01 0000 120</t>
  </si>
  <si>
    <t>000 1 12 02030 01 0000 120</t>
  </si>
  <si>
    <t>000 1 12 02050 01 0000 120</t>
  </si>
  <si>
    <t>000 1 12 02052 01 0000 120</t>
  </si>
  <si>
    <t>000 1 12 04000 00 0000 120</t>
  </si>
  <si>
    <t>000 1 12 04010 00 0000 120</t>
  </si>
  <si>
    <t>000 1 12 04013 02 0000 120</t>
  </si>
  <si>
    <t>000 1 12 04014 02 0000 120</t>
  </si>
  <si>
    <t>000 1 12 04015 02 0000 120</t>
  </si>
  <si>
    <t>000 1 13 00000 00 0000 000</t>
  </si>
  <si>
    <t>000 1 13 01000 00 0000 130</t>
  </si>
  <si>
    <t>000 1 13 01020 01 0000 130</t>
  </si>
  <si>
    <t>000 1 13 01031 01 0000 130</t>
  </si>
  <si>
    <t>000 1 13 01400 01 0000 130</t>
  </si>
  <si>
    <t>000 1 13 01410 01 0000 130</t>
  </si>
  <si>
    <t>000 1 13 01990 00 0000 130</t>
  </si>
  <si>
    <t>000 1 13 01992 02 0000 130</t>
  </si>
  <si>
    <t>000 1 13 02000 00 0000 130</t>
  </si>
  <si>
    <t>000 1 13 02990 00 0000 130</t>
  </si>
  <si>
    <t>000 1 13 02992 02 0000 130</t>
  </si>
  <si>
    <t>000 1 14 00000 00 0000 000</t>
  </si>
  <si>
    <t>000 1 14 02000 00 0000 000</t>
  </si>
  <si>
    <t>000 1 14 02020 02 0000 440</t>
  </si>
  <si>
    <t>000 1 14 02022 02 0000 440</t>
  </si>
  <si>
    <t>000 1 14 06000 00 0000 430</t>
  </si>
  <si>
    <t>000 1 14 06020 00 0000 430</t>
  </si>
  <si>
    <t>000 1 14 06022 02 0000 430</t>
  </si>
  <si>
    <t>000 1 15 00000 00 0000 000</t>
  </si>
  <si>
    <t>000 1 15 02000 00 0000 140</t>
  </si>
  <si>
    <t>000 1 15 02020 02 0000 140</t>
  </si>
  <si>
    <t>000 1 16 00000 00 0000 000</t>
  </si>
  <si>
    <t>000 2 00 00000 00 0000 000</t>
  </si>
  <si>
    <t>000 2 02 00000 00 0000 000</t>
  </si>
  <si>
    <t>000 2 02 10000 00 0000 150</t>
  </si>
  <si>
    <t>000 2 02 15001 02 0000 150</t>
  </si>
  <si>
    <t>000 2 02 15009 02 0000 150</t>
  </si>
  <si>
    <t>000 2 02 20000 00 0000 150</t>
  </si>
  <si>
    <t>000 2 02 25081 02 0000 150</t>
  </si>
  <si>
    <t>000 2 02 25082 02 0000 150</t>
  </si>
  <si>
    <t>000 2 02 25084 02 0000 150</t>
  </si>
  <si>
    <t>000 2 02 25086 02 0000 150</t>
  </si>
  <si>
    <t>000 2 02 25097 02 0000 150</t>
  </si>
  <si>
    <t>000 2 02 25114 02 0000 150</t>
  </si>
  <si>
    <t>000 2 02 25138 02 0000 150</t>
  </si>
  <si>
    <t>000 2 02 25201 02 0000 150</t>
  </si>
  <si>
    <t>000 2 02 25202 02 0000 150</t>
  </si>
  <si>
    <t>000 2 02 25228 02 0000 150</t>
  </si>
  <si>
    <t>000 2 02 25229 02 0000 150</t>
  </si>
  <si>
    <t>000 2 02 25243 02 0000 150</t>
  </si>
  <si>
    <t>000 2 02 25402 02 0000 150</t>
  </si>
  <si>
    <t>000 2 02 25462 02 0000 150</t>
  </si>
  <si>
    <t>000 2 02 25467 02 0000 150</t>
  </si>
  <si>
    <t>000 2 02 25497 02 0000 150</t>
  </si>
  <si>
    <t>000 2 02 25517 02 0000 150</t>
  </si>
  <si>
    <t>000 2 02 25519 02 0000 150</t>
  </si>
  <si>
    <t>000 2 02 25520 02 0000 150</t>
  </si>
  <si>
    <t>000 2 02 25527 02 0000 150</t>
  </si>
  <si>
    <t>000 2 02 25555 02 0000 150</t>
  </si>
  <si>
    <t>000 2 02 27139 02 0000 150</t>
  </si>
  <si>
    <t>000 2 02 30000 00 0000 150</t>
  </si>
  <si>
    <t>000 2 02 35118 02 0000 150</t>
  </si>
  <si>
    <t>000 2 02 35120 02 0000 150</t>
  </si>
  <si>
    <t>000 2 02 35128 02 0000 150</t>
  </si>
  <si>
    <t>000 2 02 35129 02 0000 150</t>
  </si>
  <si>
    <t>000 2 02 35135 02 0000 150</t>
  </si>
  <si>
    <t>000 2 02 35176 02 0000 150</t>
  </si>
  <si>
    <t>000 2 02 35220 02 0000 150</t>
  </si>
  <si>
    <t>000 2 02 35240 02 0000 150</t>
  </si>
  <si>
    <t>000 2 02 35250 02 0000 150</t>
  </si>
  <si>
    <t>000 2 02 35290 02 0000 150</t>
  </si>
  <si>
    <t>000 2 02 35429 02 0000 150</t>
  </si>
  <si>
    <t>000 2 02 35432 02 0000 150</t>
  </si>
  <si>
    <t>000 2 02 35460 02 0000 150</t>
  </si>
  <si>
    <t>000 2 02 35900 02 0000 150</t>
  </si>
  <si>
    <t>000 2 02 40000 00 0000 150</t>
  </si>
  <si>
    <t>000 2 02 45141 02 0000 150</t>
  </si>
  <si>
    <t>000 2 02 45142 02 0000 150</t>
  </si>
  <si>
    <t>000 2 02 45161 02 0000 150</t>
  </si>
  <si>
    <t>000 2 02 45190 02 0000 150</t>
  </si>
  <si>
    <t>000 2 02 45192 02 0000 150</t>
  </si>
  <si>
    <t>000 2 02 45216 02 0000 150</t>
  </si>
  <si>
    <t>000 2 02 45433 02 0000 150</t>
  </si>
  <si>
    <t>000 2 02 45468 02 0000 150</t>
  </si>
  <si>
    <t>000 2 03 00000 00 0000 000</t>
  </si>
  <si>
    <t>000 2 03 02040 02 0000 150</t>
  </si>
  <si>
    <t>000 2 19 00000 00 0000 000</t>
  </si>
  <si>
    <t>000 2 19 35250 02 0000 150</t>
  </si>
  <si>
    <t>000 2 19 35290 02 0000 150</t>
  </si>
  <si>
    <t>Акцизы по подакцизным товарам (продукции), производимым на территории Российской Федерации</t>
  </si>
  <si>
    <t xml:space="preserve"> 000 1 03 02000 01 0000 110</t>
  </si>
  <si>
    <t>000 1 05 01012 01 0000 110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</si>
  <si>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</si>
  <si>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000 1 05 01022 01 0000 110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</si>
  <si>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</si>
  <si>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000 1 05 01050 01 0000 110</t>
  </si>
  <si>
    <t>Минимальный налог, зачисляемый в бюджеты субъектов Российской Федерации (за налоговые периоды, истекшие до 1 января 2016 года)</t>
  </si>
  <si>
    <t>ЗАДОЛЖЕННОСТЬ И ПЕРЕРАСЧЕТЫ ПО ОТМЕНЕННЫМ НАЛОГАМ, СБОРАМ И ИНЫМ ОБЯЗАТЕЛЬНЫМ ПЛАТЕЖАМ</t>
  </si>
  <si>
    <t>Налог на прибыль организаций, зачислявшийся до 1 января 2005 года в местные бюджеты</t>
  </si>
  <si>
    <t>Налог на прибыль организаций, зачислявшийся до 1 января 2005 года в местные бюджеты, мобилизуемый на территориях городских округов</t>
  </si>
  <si>
    <t xml:space="preserve"> 000 1 09 00000 00 0000 000</t>
  </si>
  <si>
    <t>000 1 09 01000 00 0000 110</t>
  </si>
  <si>
    <t>000 1 09 01020 04 0000 110</t>
  </si>
  <si>
    <t>000 1 12 01042 01 0000 120</t>
  </si>
  <si>
    <t>Плата за размещение твердых коммунальных отходов</t>
  </si>
  <si>
    <t>000 1 13 01190 01 0000 130</t>
  </si>
  <si>
    <t>Плата за предоставление информации из реестра дисквалифицированных лиц</t>
  </si>
  <si>
    <t>000 1 13 02060 00 0000 130</t>
  </si>
  <si>
    <t>000 1 13 02062 02 0000 130</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</si>
  <si>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</si>
  <si>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субъектов Российской Федерации</t>
  </si>
  <si>
    <t>ПРОЧИЕ НЕНАЛОГОВЫЕ ДОХОДЫ</t>
  </si>
  <si>
    <t>Невыясненные поступления</t>
  </si>
  <si>
    <t>Невыясненные поступления, зачисляемые в бюджеты субъектов Российской Федерации</t>
  </si>
  <si>
    <t xml:space="preserve"> 000 1 17 00000 00 0000 000</t>
  </si>
  <si>
    <t xml:space="preserve"> 000 1 17 01000 00 0000 180</t>
  </si>
  <si>
    <t xml:space="preserve"> 000 1 17 01020 02 0000 180</t>
  </si>
  <si>
    <t>Дотации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</si>
  <si>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</si>
  <si>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000 2 02 15009 00 0000 150</t>
  </si>
  <si>
    <t>000 2 02 25081 00 0000 150</t>
  </si>
  <si>
    <t>000 2 02 25086 00 0000 150</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</si>
  <si>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</si>
  <si>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000 2 02 25097 00 0000 150</t>
  </si>
  <si>
    <t>000 2 02 25114 00 0000 150</t>
  </si>
  <si>
    <t>000 2 02 25138 00 0000 150</t>
  </si>
  <si>
    <t>000 2 02 25201 00 0000 150</t>
  </si>
  <si>
    <t>Субсидии бюджетам на развитие паллиативной медицинской помощи</t>
  </si>
  <si>
    <t>000 2 02 25202 00 0000 150</t>
  </si>
  <si>
    <t>Субсидии бюджетам на реализацию мероприятий по предупреждению и борьбе с социально значимыми инфекционными заболеваниями</t>
  </si>
  <si>
    <t>Субсидии бюджетам на оснащение объектов спортивной инфраструктуры спортивно-технологическим оборудованием</t>
  </si>
  <si>
    <t>000 2 02 25229 00 0000 150</t>
  </si>
  <si>
    <t>000 2 02 25243 00 0000 150</t>
  </si>
  <si>
    <t>Субсидии бюджетам на строительство и реконструкцию (модернизацию) объектов питьевого водоснабжения</t>
  </si>
  <si>
    <t>000 2 02 25467 00 0000 150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</si>
  <si>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</si>
  <si>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000 2 02 25497 00 0000 150</t>
  </si>
  <si>
    <t>Субсидии бюджетам на реализацию мероприятий по обеспечению жильем молодых семей</t>
  </si>
  <si>
    <t>000 2 02 25517 00 0000 150</t>
  </si>
  <si>
    <t>Субсидии бюджетам на поддержку творческой деятельности и техническое оснащение детских и кукольных театров</t>
  </si>
  <si>
    <t>000 2 02 25519 00 0000 150</t>
  </si>
  <si>
    <t>Субсидия бюджетам на поддержку отрасли культуры</t>
  </si>
  <si>
    <t>000 2 02 25520 00 0000 150</t>
  </si>
  <si>
    <t>Субсидии бюджетам на реализацию мероприятий по созданию в субъектах Российской Федерации новых мест в общеобразовательных организациях</t>
  </si>
  <si>
    <t>000 2 02 25527 00 0000 150</t>
  </si>
  <si>
    <t>000 2 02 25555 00 0000 150</t>
  </si>
  <si>
    <t>Субсидии бюджетам на реализацию программ формирования современной городской среды</t>
  </si>
  <si>
    <t>000 2 02 27139 00 0000 150</t>
  </si>
  <si>
    <t>000 2 02 35118 00 0000 150</t>
  </si>
  <si>
    <t>000 2 02 35120 00 0000 150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</si>
  <si>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</si>
  <si>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000 2 02 35135 00 0000 150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</si>
  <si>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</si>
  <si>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000 2 02 35176 00 0000 150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</si>
  <si>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</si>
  <si>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000 2 02 35220 00 0000 150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</si>
  <si>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</si>
  <si>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000 2 02 35240 00 0000 150</t>
  </si>
  <si>
    <t>000 2 02 35250 00 0000 150</t>
  </si>
  <si>
    <t>Субвенции бюджетам на оплату жилищно-коммунальных услуг отдельным категориям граждан</t>
  </si>
  <si>
    <t>000 2 02 35429 00 0000 150</t>
  </si>
  <si>
    <t>Субвенции бюджетам на увеличение площади лесовосстановления</t>
  </si>
  <si>
    <t>000 2 02 35432 00 0000 150</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</si>
  <si>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</si>
  <si>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000 2 02 35460 00 0000 150</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</si>
  <si>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</si>
  <si>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000 2 02 45161 00 0000 150</t>
  </si>
  <si>
    <t>Межбюджетные трансферты, передаваемые бюджетам на реализацию отдельных полномочий в области лекарственного обеспечения</t>
  </si>
  <si>
    <t>000 2 02 45192 00 0000 150</t>
  </si>
  <si>
    <t>Межбюджетные трансферты, передаваемые бюджетам на оснащение оборудованием региональных сосудистых центров и первичных сосудистых отделений</t>
  </si>
  <si>
    <t>000 2 02 45216 00 0000 150</t>
  </si>
  <si>
    <t>000 2 02 45433 00 0000 150</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</si>
  <si>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</si>
  <si>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000 2 02 45468 00 0000 150</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</si>
  <si>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</si>
  <si>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 в бюджеты субъектов Российской Федерации</t>
  </si>
  <si>
    <t>Доходы бюджетов субъектов Российской Федерации от возврата организациями остатков субсидий прошлых лет</t>
  </si>
  <si>
    <t>Доходы бюджетов субъектов Российской Федерации от возврата бюджетными учреждениями остатков субсидий прошлых лет</t>
  </si>
  <si>
    <t>Доходы бюджетов субъектов Российской Федерации от возврата автономными учреждениями остатков субсидий прошлых лет</t>
  </si>
  <si>
    <t>Доходы бюджетов субъектов Российской Федерации от возврата иными организациями остатков субсидий прошлых лет</t>
  </si>
  <si>
    <t xml:space="preserve"> 000 2 18 00000 00 0000 000</t>
  </si>
  <si>
    <t xml:space="preserve"> 000 2 18 00000 00 0000 150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</si>
  <si>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</si>
  <si>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000 2 02 15001 00 0000 150</t>
  </si>
  <si>
    <t>000 2 03 02000 02 0000 150</t>
  </si>
  <si>
    <t xml:space="preserve"> 000 2 18 00000 02 0000 150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</si>
  <si>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</si>
  <si>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000 2 18 02000 02 0000 150</t>
  </si>
  <si>
    <t xml:space="preserve"> 000 2 18 02010 02 0000 150</t>
  </si>
  <si>
    <t xml:space="preserve"> 000 2 18 02020 02 0000 150</t>
  </si>
  <si>
    <t xml:space="preserve"> 000 2 18 02030 02 0000 150</t>
  </si>
  <si>
    <t>000 2 18 60010 02 0000 150</t>
  </si>
  <si>
    <t>000 2 19 00000 02 0000 150</t>
  </si>
  <si>
    <t>Возврат остатков субсидий, субвенций и иных межбюджетных трансфертов, имеющих целевой назначение, прошлых лет из бюджетов субъектов Российской Федерации</t>
  </si>
  <si>
    <t>000 2 19 35129 02 0000 150</t>
  </si>
  <si>
    <t>Возврат остатков субвенций на осуществление отдельных полномочий в области лесных отношений из бюджетов субъектов Российской Федерации</t>
  </si>
  <si>
    <t>000 2 19 35137 02 0000 150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</si>
  <si>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</si>
  <si>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000 2 19 35380 02 0000 150</t>
  </si>
  <si>
    <t>000 2 19 90000 02 0000 150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</si>
  <si>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</si>
  <si>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000 1 08 07310 01 0000 110</t>
  </si>
  <si>
    <t>Государственная пошлина за повторную выдачу свидетельства о постановке на учет в налоговом органе</t>
  </si>
  <si>
    <t>000 1 09 04000 00 0000 110</t>
  </si>
  <si>
    <t>Налоги на имущество</t>
  </si>
  <si>
    <t>к постановлению Правительства</t>
  </si>
  <si>
    <t>Брянской области</t>
  </si>
  <si>
    <t xml:space="preserve">                  Приложение 1 </t>
  </si>
  <si>
    <t>000 2 02 45453 00 0000 150</t>
  </si>
  <si>
    <t>000 2 02 45453 02 0000 150</t>
  </si>
  <si>
    <t>Межбюджетные трансферты, передаваемые бюджетам на создание виртуальных концертных залов</t>
  </si>
  <si>
    <t>Межбюджетные трансферты, передаваемые бюджетам субъектов Российской Федерации на создание виртуальных концертных залов</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</si>
  <si>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</si>
  <si>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000 1 03 02190 01 0000 110</t>
  </si>
  <si>
    <t>000 1 03 02210 01 0000 110</t>
  </si>
  <si>
    <t>000 1 03 02220 01 0000 110</t>
  </si>
  <si>
    <t>000 1 03 02232 01 0000 110</t>
  </si>
  <si>
    <t>000 1 03 02242 01 0000 110</t>
  </si>
  <si>
    <t>000 1 03 02252 01 0000 110</t>
  </si>
  <si>
    <t>000 1 03 02262 01 0000 110</t>
  </si>
  <si>
    <t>Административные штрафы, установленные Кодексом Российской Федерации об административных правонарушениях</t>
  </si>
  <si>
    <t>000 1 16 01000 01 0000 140</t>
  </si>
  <si>
    <t>000 1 16 01070 01 0000 140</t>
  </si>
  <si>
    <t>000 1 16 01072 01 0000 140</t>
  </si>
  <si>
    <t>000 1 16 01080 01 0000 140</t>
  </si>
  <si>
    <t>000 1 16 01082 01 0000 140</t>
  </si>
  <si>
    <t>000 1 16 01090 01 0000 140</t>
  </si>
  <si>
    <t>000 1 16 01092 01 0000 140</t>
  </si>
  <si>
    <t>000 1 16 01110 01 0000 140</t>
  </si>
  <si>
    <t>000 1 16 01112 01 0000 140</t>
  </si>
  <si>
    <t>000 1 16 01120 01 0000 140</t>
  </si>
  <si>
    <t>000 1 16 01121 01 0000 140</t>
  </si>
  <si>
    <t>000 1 16 01123 01 0000 140</t>
  </si>
  <si>
    <t>000 1 16 01140 01 0000 140</t>
  </si>
  <si>
    <t>000 1 16 01142 01 0000 140</t>
  </si>
  <si>
    <t>000 1 16 01150 01 0000 140</t>
  </si>
  <si>
    <t>000 1 16 01152 01 0000 140</t>
  </si>
  <si>
    <t>000 1 16 01190 01 0000 140</t>
  </si>
  <si>
    <t>000 1 16 01192 01 0000 140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</si>
  <si>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</si>
  <si>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</si>
  <si>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</si>
  <si>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</si>
  <si>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</si>
  <si>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000 1 16 07000 01 0000 140</t>
  </si>
  <si>
    <t>000 1 16 07010 00 0000 140</t>
  </si>
  <si>
    <t>000 1 16 07010 02 0000 140</t>
  </si>
  <si>
    <t>000 1 16 07030 00 0000 140</t>
  </si>
  <si>
    <t>000 1 16 07030 02 0000 140</t>
  </si>
  <si>
    <t>000 1 16 07090 00 0000 140</t>
  </si>
  <si>
    <t>000 1 16 07090 02 0000 140</t>
  </si>
  <si>
    <t>Платежи в целях возмещения причиненного ущерба (убытков)</t>
  </si>
  <si>
    <t>Платежи, уплачиваемые в целях возмещения вреда</t>
  </si>
  <si>
    <t>Платежи, уплачиваемые в целях возмещения вреда, причиняемого автомобильным дорогам</t>
  </si>
  <si>
    <t>Платежи, уплачиваемые в целях возмещения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t>
  </si>
  <si>
    <t>000 1 16 10000 00 0000 140</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</si>
  <si>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</si>
  <si>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</si>
  <si>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000 1 16 10122 01 0000 140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</si>
  <si>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</si>
  <si>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000 1 16 11000 01 0000 140</t>
  </si>
  <si>
    <t>000 1 16 11060 01 0000 140</t>
  </si>
  <si>
    <t>000 1 16 11063 01 0000 140</t>
  </si>
  <si>
    <t>000 2 02 25253 00 0000 150</t>
  </si>
  <si>
    <t>000 2 02 25253 02 0000 150</t>
  </si>
  <si>
    <t>Субсидии бюджетам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</si>
  <si>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</si>
  <si>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000 2 02 25256 00 0000 150</t>
  </si>
  <si>
    <t>000 2 02 25256 02 0000 150</t>
  </si>
  <si>
    <t>000 2 02 25281 02 0000 150</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</si>
  <si>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</si>
  <si>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</si>
  <si>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</si>
  <si>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000 2 02 25299 00 0000 150</t>
  </si>
  <si>
    <t>000 2 02 25299 02 0000 150</t>
  </si>
  <si>
    <t>000 2 02 25302 02 0000 150</t>
  </si>
  <si>
    <t>000 2 02 25480 00 0000 150</t>
  </si>
  <si>
    <t>000 2 02 25480 02 0000 150</t>
  </si>
  <si>
    <t>Субсидии бюджетам на создание системы поддержки фермеров и развитие сельской кооперации</t>
  </si>
  <si>
    <t>Субсидии бюджетам субъектов Российской Федерации на создание системы поддержки фермеров и развитие сельской кооперации</t>
  </si>
  <si>
    <t>000 2 02 25502 00 0000 150</t>
  </si>
  <si>
    <t>000 2 02 25502 02 0000 150</t>
  </si>
  <si>
    <t>000 2 02 25508 00 0000 150</t>
  </si>
  <si>
    <t>000 2 02 25508 02 0000 150</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</si>
  <si>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</si>
  <si>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</si>
  <si>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</si>
  <si>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</si>
  <si>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Субсидии бюджетам на обеспечение комплексного развития сельских территорий</t>
  </si>
  <si>
    <t>Субсидии бюджетам субъектов Российской Федерации на обеспечение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</si>
  <si>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</si>
  <si>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000 2 02 25576 00 0000 150</t>
  </si>
  <si>
    <t>000 2 02 25576 02 0000 150</t>
  </si>
  <si>
    <t xml:space="preserve">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онкологическими заболеваниями </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</si>
  <si>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</si>
  <si>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</si>
  <si>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000 2 02 45252 02 0000 150</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</si>
  <si>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</si>
  <si>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000 2 19 35432 02 0000 150</t>
  </si>
  <si>
    <t>Налог, взимаемый в виде стоимости патента в связи с применением упрощенной системы налогообложения</t>
  </si>
  <si>
    <t>000 1 09 11000 02 0000 110</t>
  </si>
  <si>
    <t>000 1 09 11010 02 0000 110</t>
  </si>
  <si>
    <t>000 1 03 02200 01 0000 110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</si>
  <si>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</si>
  <si>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</si>
  <si>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</si>
  <si>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000 2 02 25304 02 0000 150</t>
  </si>
  <si>
    <t>000 2 02 45303 00 0000 150</t>
  </si>
  <si>
    <t>000 2 02 45303 02 0000 150</t>
  </si>
  <si>
    <t>Налог на профессиональный доход</t>
  </si>
  <si>
    <t>000 1 05 06000 01 0000 110</t>
  </si>
  <si>
    <t>000 1 01 02080 01 0000 110</t>
  </si>
  <si>
    <t xml:space="preserve">  
Платежи за пользование природными ресурсами
</t>
  </si>
  <si>
    <t xml:space="preserve">  
Платежи за добычу полезных ископаемых
</t>
  </si>
  <si>
    <t xml:space="preserve">  
Платежи за добычу подземных вод
</t>
  </si>
  <si>
    <t>000 1 09 03000 00 0000 110</t>
  </si>
  <si>
    <t>000 1 09 03020 00 0000 110</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</si>
  <si>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</si>
  <si>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</si>
  <si>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 xml:space="preserve">  
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
</t>
  </si>
  <si>
    <t xml:space="preserve">  
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
</t>
  </si>
  <si>
    <t>000 1 14 02020 02 0000 410</t>
  </si>
  <si>
    <t>000 1 14 02023 02 0000 410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</si>
  <si>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</si>
  <si>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(руководителями высших исполнительных органов государственной власти) субъектов Российской Федерации
</t>
  </si>
  <si>
    <t>000 1 16 01200 01 0000 140</t>
  </si>
  <si>
    <t>000 1 16 01205 01 0000 140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</si>
  <si>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</si>
  <si>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
</t>
  </si>
  <si>
    <t>000 1 16 01330 00 0000 140</t>
  </si>
  <si>
    <t>000 1 16 01332 01 0000 140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</si>
  <si>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</si>
  <si>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</si>
  <si>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</si>
  <si>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 xml:space="preserve">  
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</si>
  <si>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Субсидии бюджетам субъектов Российской Федерации на осуществление ежемесячных выплат на детей в возрасте от трех до семи лет включительно</t>
  </si>
  <si>
    <t>000 2 02 25365 00 0000 150</t>
  </si>
  <si>
    <t>000 2 02 25365 02 0000 150</t>
  </si>
  <si>
    <t xml:space="preserve">  
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t>
  </si>
  <si>
    <t>000 2 02 25404 02 0000 150</t>
  </si>
  <si>
    <t xml:space="preserve">  
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t>
  </si>
  <si>
    <t xml:space="preserve">  
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t>
  </si>
  <si>
    <t xml:space="preserve">  
Субвенции бюджетам на улучшение экологического состояния гидрографической сети
</t>
  </si>
  <si>
    <t xml:space="preserve">  
Субвенции бюджетам субъектов Российской Федерации на улучшение экологического состояния гидрографической сети
</t>
  </si>
  <si>
    <t>000 2 02 35090 00 0000 150</t>
  </si>
  <si>
    <t>000 2 02 35090 02 0000 150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</si>
  <si>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</si>
  <si>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 xml:space="preserve">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</si>
  <si>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000 2 02 35134 00 0000 150</t>
  </si>
  <si>
    <t>000 2 02 35134 02 0000 150</t>
  </si>
  <si>
    <t xml:space="preserve">  
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t>
  </si>
  <si>
    <t xml:space="preserve">  
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t>
  </si>
  <si>
    <t xml:space="preserve">  
Межбюджетные трансферты, передаваемые бюджетам на создание модельных муниципальных библиотек
</t>
  </si>
  <si>
    <t xml:space="preserve">  
Межбюджетные трансферты, передаваемые бюджетам субъектов Российской Федерации на создание модельных муниципальных библиотек
</t>
  </si>
  <si>
    <t>000 2 02 45454 00 0000 150</t>
  </si>
  <si>
    <t>000 2 02 45454 02 0000 150</t>
  </si>
  <si>
    <t xml:space="preserve">  
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
</t>
  </si>
  <si>
    <t xml:space="preserve">  
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
</t>
  </si>
  <si>
    <t>000 2 19 25304 02 0000 150</t>
  </si>
  <si>
    <t xml:space="preserve">  
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
</t>
  </si>
  <si>
    <t>000 1 11 02000 00 0000 120</t>
  </si>
  <si>
    <t>000 1 11 02100 00 0000 120</t>
  </si>
  <si>
    <t>000 1 11 02102 02 0000 120</t>
  </si>
  <si>
    <t>Доходы от размещения средств бюджетов</t>
  </si>
  <si>
    <t>Доходы от операций по управлению остатками средств на едином казначейском счете, зачисляемые в бюджеты бюджетной системы Российской Федерации</t>
  </si>
  <si>
    <t>Доходы от операций по управлению остатками средств на едином казначейском счете, зачисляемые в бюджеты субъектов Российской Федерации</t>
  </si>
  <si>
    <t>000 1 17 05000 00 0000 180</t>
  </si>
  <si>
    <t>000 1 17 05020 02 0000 180</t>
  </si>
  <si>
    <t>Прочие неналоговые доходы</t>
  </si>
  <si>
    <t>Прочие неналоговые доходы бюджетов субъектов Российской Федерации</t>
  </si>
  <si>
    <t>000 2 19 25508 02 0000 150</t>
  </si>
  <si>
    <t>000 1 09 03023 01 0000 110</t>
  </si>
  <si>
    <t>000 1 14 02028 02 0000 410</t>
  </si>
  <si>
    <t>Доходы от реализации недвижимого имущества бюджетных, автономных учреждений, находящегося в собственности субъекта Российской Федерации, в части реализации основных средств</t>
  </si>
  <si>
    <t>000 2 19 25480 02 0000 150</t>
  </si>
  <si>
    <t>Возврат остатков субсидий на создание системы поддержки фермеров и развитие сельской кооперации из бюджетов субъектов Российской Федерации</t>
  </si>
  <si>
    <t>Акцизы на пиво, напитки, изготавливаемые на основе пива, производимые на территории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</si>
  <si>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</si>
  <si>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</si>
  <si>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</si>
  <si>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</si>
  <si>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000 1 08 07510 01 0000 110</t>
  </si>
  <si>
    <t>Государственная пошлина за совершение уполномоченным органом исполнительной власти субъектов Российской Федерации юридически значимых действий, связанных с государственной регистрацией аттракционов, зачисляемая в бюджеты субъектов Российской Федерации</t>
  </si>
  <si>
    <t>000 1 09 03080 00 0000 110</t>
  </si>
  <si>
    <t>000 1 09 03083 02 0000 110</t>
  </si>
  <si>
    <t>Отчисления на воспроизводство минерально-сырьевой базы</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</si>
  <si>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</si>
  <si>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000 1 16 01240 01 0000 140</t>
  </si>
  <si>
    <t>000 1 16 01242 01 0000 140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</si>
  <si>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инспекторами Счетной палаты Российской Федерации, должностными лицами контрольно-счетных органов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</si>
  <si>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контрольно-счетных органов субъектов Российской Федерации</t>
  </si>
  <si>
    <t>000 2 02 25021 00 0000 150</t>
  </si>
  <si>
    <t>000 2 02 25021 02 0000 150</t>
  </si>
  <si>
    <t>Субсидии бюджетам на реализацию мероприятий по стимулированию программ развития жилищного строительства субъектов Российской Федерации</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</si>
  <si>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</si>
  <si>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000 2 02 25028 00 0000 150</t>
  </si>
  <si>
    <t>000 2 02 25028 02 0000 150</t>
  </si>
  <si>
    <t>Субсидии бюджетам на поддержку региональных проектов в сфере информационных технологий</t>
  </si>
  <si>
    <t>Субсидии бюджетам субъектов Российской Федерации на поддержку региональных проектов в сфере информационных технологий</t>
  </si>
  <si>
    <t xml:space="preserve">  
Субсидии бюджетам на реализацию региональных проектов модернизации первичного звена здравоохранения
</t>
  </si>
  <si>
    <t xml:space="preserve">  
Субсидии бюджетам субъектов Российской Федерации на реализацию региональных проектов модернизации первичного звена здравоохранения
</t>
  </si>
  <si>
    <t>000 2 02 25372 00 0000 150</t>
  </si>
  <si>
    <t>000 2 02 25372 02 0000 150</t>
  </si>
  <si>
    <t>000 2 02 25394 00 0000 150</t>
  </si>
  <si>
    <t>000 2 02 25394 02 0000 150</t>
  </si>
  <si>
    <t>Субсидии бюджетам на развитие транспортной инфраструктуры на сельских территориях</t>
  </si>
  <si>
    <t>Субсидии бюджетам субъектов Российской Федерации на развитие транспортной инфраструктуры на сельских территориях</t>
  </si>
  <si>
    <t>000 2 02 25513 00 0000 150</t>
  </si>
  <si>
    <t>000 2 02 25513 02 0000 150</t>
  </si>
  <si>
    <t>Субсидии бюджетам на развитие сети учреждений культурно-досугового типа</t>
  </si>
  <si>
    <t>Субсидии бюджетам субъектов Российской Федерации на развитие сети учреждений культурно-досугового типа</t>
  </si>
  <si>
    <t>Субсидии бюджетам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</si>
  <si>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Субсидии бюджетам субъектов Российской Федерации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</si>
  <si>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000 2 02 25598 00 0000 150</t>
  </si>
  <si>
    <t>000 2 02 25598 02 0000 150</t>
  </si>
  <si>
    <t>Субсидии бюджетам на подготовку проектов межевания земельных участков и на проведение кадастровых работ</t>
  </si>
  <si>
    <t>Субсидии бюджетам субъектов Российской Федерации на подготовку проектов межевания земельных участков и на проведение кадастровых работ</t>
  </si>
  <si>
    <t>000 2 02 25599 00 0000 150</t>
  </si>
  <si>
    <t>000 2 02 25599 02 0000 150</t>
  </si>
  <si>
    <t>Субсидии бюджетам на реализацию мероприятий по модернизации школьных систем образования</t>
  </si>
  <si>
    <t>Субсидии бюджетам субъектов Российской Федерации на реализацию мероприятий по модернизации школьных систем образования</t>
  </si>
  <si>
    <t>000 2 02 25750 00 0000 150</t>
  </si>
  <si>
    <t>000 2 02 25750 02 0000 150</t>
  </si>
  <si>
    <t>Субсидии бюджетам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</si>
  <si>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</si>
  <si>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</si>
  <si>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</si>
  <si>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000 2 02 27246 02 0000 150</t>
  </si>
  <si>
    <t>000 2 02 27246 00 0000 150</t>
  </si>
  <si>
    <t>000 2 02 27576 00 0000 150</t>
  </si>
  <si>
    <t>000 2 02 27576 02 0000 150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</si>
  <si>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</si>
  <si>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</si>
  <si>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Субвенции бюджетам на осуществление мер пожарной безопасности и тушение лесных пожаров</t>
  </si>
  <si>
    <t>Субвенции бюджетам субъектов Российской Федерации на осуществление мер пожарной безопасности и тушение лесных пожаров</t>
  </si>
  <si>
    <t xml:space="preserve">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
</t>
  </si>
  <si>
    <t>Межбюджетные трансферты, передаваемые бюджетам в целях достижения результатов национального проекта "Производительность труда"</t>
  </si>
  <si>
    <t>Межбюджетные трансферты, передаваемые бюджетам субъектов Российской Федерации в целях достижения результатов национального проекта "Производительность труда"</t>
  </si>
  <si>
    <t>000 2 02 45289 02 0000 150</t>
  </si>
  <si>
    <t>000 2 02 45363 00 0000 150</t>
  </si>
  <si>
    <t>000 2 02 45363 02 0000 150</t>
  </si>
  <si>
    <t>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</si>
  <si>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</si>
  <si>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</si>
  <si>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Межбюджетные трансферты, передаваемые бюджетам субъектов Российской Федерации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</si>
  <si>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000 2 02 45784 00 0000 150</t>
  </si>
  <si>
    <t>000 2 02 45784 02 0000 150</t>
  </si>
  <si>
    <t>Безвозмездные поступления от негосударственных организаций в бюджеты субъектов Российской Федерации</t>
  </si>
  <si>
    <t>Предоставление негосударственными организациями грантов для получателей средств бюджетов субъектов Российской Федерации</t>
  </si>
  <si>
    <t>Безвозмездные поступления от негосударственных организаций</t>
  </si>
  <si>
    <t>000 2 04 02000 02 0000 150</t>
  </si>
  <si>
    <t>000 2 04 02010 02 0000 150</t>
  </si>
  <si>
    <t>000 2 18 25497 02 0000 150</t>
  </si>
  <si>
    <t>Доходы бюджетов субъектов Российской Федерации от возврата остатков субсидий на реализацию мероприятий по обеспечению жильем молодых семей из бюджетов муниципальных образований</t>
  </si>
  <si>
    <t>000 2 19 25365 02 0000 150</t>
  </si>
  <si>
    <t>Возврат остатков субсидий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 из бюджетов субъектов Российской Федерации</t>
  </si>
  <si>
    <t>000 2 19 25497 02 0000 150</t>
  </si>
  <si>
    <t>Возврат остатков субсидий на реализацию мероприятий по обеспечению жильем молодых семей из бюджетов субъектов Российской Федерации</t>
  </si>
  <si>
    <t>000 2 19 25527 02 0000 150</t>
  </si>
  <si>
    <t>Возврат остатков субсидий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из бюджетов субъектов Российской Федерации</t>
  </si>
  <si>
    <t>000 1 03 02450 01 0000 110</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</si>
  <si>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</si>
  <si>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000 1 12 01070 01 0000 120</t>
  </si>
  <si>
    <t>Плата за выбросы загрязняющих веществ, образующихся при сжигании на факельных установках и (или) рассеивании попутного нефтяного газа</t>
  </si>
  <si>
    <t>000 1 15 07000 01 0000 140</t>
  </si>
  <si>
    <t>000 1 15 07020 01 0000 140</t>
  </si>
  <si>
    <t>Сборы, вносимые заказчиками документации, подлежащей государственной экологической экспертизе, рассчитанные в соответствии со сметой расходов на проведение государственной экологической экспертизы</t>
  </si>
  <si>
    <t>Сборы, вносимые заказчиками документации, подлежащей государственной экологической экспертизе, организация и проведение которой осуществляются органами государственной власти субъектов Российской Федерации, рассчитанные в соответствии со сметой расходов на проведение государственной экологической экспертизы</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</si>
  <si>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</si>
  <si>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</si>
  <si>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</si>
  <si>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</si>
  <si>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</si>
  <si>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</si>
  <si>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</si>
  <si>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</si>
  <si>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</si>
  <si>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</si>
  <si>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</si>
  <si>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</si>
  <si>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</si>
  <si>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</si>
  <si>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</si>
  <si>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</si>
  <si>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</si>
  <si>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000 2 02 25752 00 0000 150</t>
  </si>
  <si>
    <t>000 2 02 25752 02 0000 150</t>
  </si>
  <si>
    <t>Субсидии бюджетам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</si>
  <si>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Субсидии бюджетам субъектов Российской Федерации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</si>
  <si>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000 2 02 45422 02 0000 150</t>
  </si>
  <si>
    <t>000 2 19 25138 02 0000 150</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</si>
  <si>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</si>
  <si>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000 2 19 25302 02 0000 150</t>
  </si>
  <si>
    <t>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</si>
  <si>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000 1 09 04030 01 0000 110</t>
  </si>
  <si>
    <t>Налог на пользователей автомобильных дорог</t>
  </si>
  <si>
    <t>000 1 09 06000 02 0000 110</t>
  </si>
  <si>
    <t>000 1 09 06010 02 0000 110</t>
  </si>
  <si>
    <t>Прочие налоги и сборы (по отмененным налогам и сборам субъектов Российской Федерации)</t>
  </si>
  <si>
    <t>Налог с продаж</t>
  </si>
  <si>
    <t>000 2 02 25242 00 0000 150</t>
  </si>
  <si>
    <t>000 2 02 25242 02 0000 150</t>
  </si>
  <si>
    <t>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t>
  </si>
  <si>
    <t>Субсидии бюджетам субъектов Российской Федерации на ликвидацию несанкционированных свалок в границах городов и наиболее опасных объектов накопленного экологического вреда окружающей среде</t>
  </si>
  <si>
    <t>000 2 02 45368 02 0000 150</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</si>
  <si>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по финансовому обеспечению (возмещению) производителям зерновых культур части затрат на производство и реализацию зерновых культур</t>
  </si>
  <si>
    <t>000 2 19 45136 02 0000 150</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</si>
  <si>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</si>
  <si>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Прогноз доходов
на 2023 год</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</si>
  <si>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</si>
  <si>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</si>
  <si>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</si>
  <si>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исключением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t>
  </si>
  <si>
    <t>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</si>
  <si>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</si>
  <si>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000 1 01 01100 01 0000 110</t>
  </si>
  <si>
    <t>000 1 01 01104 01 0000 110</t>
  </si>
  <si>
    <t>000 1 01 01120 01 0000 110</t>
  </si>
  <si>
    <t>000 1 01 01130 01 0000 110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</si>
  <si>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t>
  </si>
  <si>
    <t xml:space="preserve">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в виде дивидендов)
</t>
  </si>
  <si>
    <t>000 1 01 02100 01 0000 110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</si>
  <si>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t>
  </si>
  <si>
    <t>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t>
  </si>
  <si>
    <t>Налог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t>
  </si>
  <si>
    <t>000 1 01 02130 01 0000 110</t>
  </si>
  <si>
    <t>000 1 01 02140 01 0000 110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</si>
  <si>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</si>
  <si>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спиртосодержащую продукцию, производимую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</si>
  <si>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непищевого сырья,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</si>
  <si>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</si>
  <si>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</si>
  <si>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</si>
  <si>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</si>
  <si>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</si>
  <si>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Государственная пошлина за государственную регистрацию актов гражданского состояния и другие юридически значимые действия, совершаемые органами записи актов гражданского состояния и иными уполномоченными органами (за исключением консульских учреждений Российской Федерации)</t>
  </si>
  <si>
    <t>000 1 08 05000 01 0000 110</t>
  </si>
  <si>
    <t>000 1 08 07300 01 0000 110</t>
  </si>
  <si>
    <t>Прочие государственные пошлины за совершение прочих юридически значимых действий, подлежащие зачислению в бюджет субъекта Российской Федерации</t>
  </si>
  <si>
    <t>Проценты, полученные от предоставления бюджетных кредитов внутри страны</t>
  </si>
  <si>
    <t>Проценты, полученные от предоставления бюджетных кредитов внутри страны за счет средств бюджетов субъектов Российской Федерации</t>
  </si>
  <si>
    <t>000 1 11 03000 00 0000 120</t>
  </si>
  <si>
    <t>000 1 11 03020 02 0000 120</t>
  </si>
  <si>
    <t>Доходы, получаемые в виде арендной платы за земельные участки,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</si>
  <si>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которые расположены в границах сельских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</si>
  <si>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000 1 11 05026 00 0000 120</t>
  </si>
  <si>
    <t>000 1 11 05026 10 0000 120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</si>
  <si>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(муниципальным) органом, казенным учреждением</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</si>
  <si>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</si>
  <si>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000 1 16 07040 00 0000 140</t>
  </si>
  <si>
    <t>000 1 16 07040 02 0000 140</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</si>
  <si>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</si>
  <si>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000 1 16 18000 02 0000 140</t>
  </si>
  <si>
    <t>Дотации бюджетам на поддержку мер по обеспечению сбалансированности бюджетов</t>
  </si>
  <si>
    <t>Дотации бюджетам субъектов Российской Федерации на поддержку мер по обеспечению сбалансированности бюджетов</t>
  </si>
  <si>
    <t>000 2 02 15002 00 0000 150</t>
  </si>
  <si>
    <t>000 2 02 15002 02 0000 150</t>
  </si>
  <si>
    <t>Субсидии бюджетам на стимулирование увеличения производства картофеля и овощей</t>
  </si>
  <si>
    <t>Субсидии бюджетам субъектов Российской Федерации на стимулирование увеличения производства картофеля и овощей</t>
  </si>
  <si>
    <t>000 2 02 25014 00 0000 150</t>
  </si>
  <si>
    <t>000 2 02 25014 02 0000 150</t>
  </si>
  <si>
    <t>000 2 02 25027 00 0000 150</t>
  </si>
  <si>
    <t>000 2 02 25027 02 0000 150</t>
  </si>
  <si>
    <t>Субсидии бюджетам на реализацию мероприятий государственной программы Российской Федерации "Доступная среда"</t>
  </si>
  <si>
    <t>Субсидии бюджетам субъектов Российской Федерации на реализацию мероприятий государственной программы Российской Федерации "Доступная среда"</t>
  </si>
  <si>
    <t>Субсидии бюджетам на государственную поддержку организаций, входящих в систему спортивной подготовки</t>
  </si>
  <si>
    <t>Субсидии бюджетам субъектов Российской Федерации на государственную поддержку организаций, входящих в систему спортивной подготовки</t>
  </si>
  <si>
    <t>Субсидии бюджетам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</si>
  <si>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Субсидии бюджетам субъектов Российской Федерации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</si>
  <si>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</si>
  <si>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</si>
  <si>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Субсидии бюджетам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</si>
  <si>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</si>
  <si>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000 2 02 25171 00 0000 150</t>
  </si>
  <si>
    <t>000 2 02 25171 02 0000 150</t>
  </si>
  <si>
    <t>000 2 02 25172 00 0000 150</t>
  </si>
  <si>
    <t>000 2 02 25172 02 0000 150</t>
  </si>
  <si>
    <t>Субсидии бюджетам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</si>
  <si>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</si>
  <si>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000 2 02 25179 00 0000 150</t>
  </si>
  <si>
    <t>000 2 02 25179 02 0000 150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</si>
  <si>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</si>
  <si>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Субсидии бюджетам субъектов Российской Федерации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</si>
  <si>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000 2 02 25213 00 0000 150</t>
  </si>
  <si>
    <t>000 2 02 25213 02 0000 150</t>
  </si>
  <si>
    <t>Субсидии бюджетам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</si>
  <si>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Субсидии бюджетам субъектов Российской Федерации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</si>
  <si>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Субсидии бюджетам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</si>
  <si>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Субсидии бюджетам субъектов Российской Федерации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</si>
  <si>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000 2 02 25239 00 0000 150</t>
  </si>
  <si>
    <t>000 2 02 25239 02 0000 150</t>
  </si>
  <si>
    <t>Субсидии бюджетам на модернизацию инфраструктуры общего образования в отдельных субъектах Российской Федерации</t>
  </si>
  <si>
    <t>Субсидии бюджетам субъектов Российской Федерации на модернизацию инфраструктуры общего образования в отдельных субъектах Российской Федерации</t>
  </si>
  <si>
    <t>000 2 02 25251 00 0000 150</t>
  </si>
  <si>
    <t>000 2 02 25251 02 0000 150</t>
  </si>
  <si>
    <t>Субсидии бюджетам на государственную поддержку аккредитации ветеринарных лабораторий в национальной системе аккредитации</t>
  </si>
  <si>
    <t>Субсидии бюджетам субъектов Российской Федерации на государственную поддержку аккредитации ветеринарных лабораторий в национальной системе аккредитации</t>
  </si>
  <si>
    <t>Субсидии бюджетам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</si>
  <si>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</si>
  <si>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000 2 02 25276 00 0000 150</t>
  </si>
  <si>
    <t>000 2 02 25276 02 0000 150</t>
  </si>
  <si>
    <t>Субсидии бюджетам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</si>
  <si>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Субсидии бюджетам субъектов Российской Федерации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</si>
  <si>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000 2 02 25385 00 0000 150</t>
  </si>
  <si>
    <t>000 2 02 25385 02 0000 150</t>
  </si>
  <si>
    <t>Субсидии бюджетам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</si>
  <si>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</si>
  <si>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Субсидии бюджетам на приведение в нормативное состояние автомобильных дорог и искусственных дорожных сооружений</t>
  </si>
  <si>
    <t xml:space="preserve">Субсидии бюджетам субъектов Российской Федерации на приведение в нормативное состояние автомобильных дорог и искусственных дорожных сооружений </t>
  </si>
  <si>
    <t>000 2 02 25511 00 0000 150</t>
  </si>
  <si>
    <t>000 2 02 25511 02 0000 150</t>
  </si>
  <si>
    <t>Субсидии бюджетам на проведение комплексных кадастровых работ</t>
  </si>
  <si>
    <t>Субсидии бюджетам субъектов Российской Федерации на проведение комплексных кадастровых работ</t>
  </si>
  <si>
    <t>000 2 02 25514 00 0000 150</t>
  </si>
  <si>
    <t>000 2 02 25514 02 0000 150</t>
  </si>
  <si>
    <t>Субсидии бюджетам на реализацию мероприятий субъектов Российской Федерации в сфере реабилитации и абилитации инвалидов</t>
  </si>
  <si>
    <t>Субсидии бюджетам субъектов Российской Федерации на реализацию мероприятий субъектов Российской Федерации в сфере реабилитации и абилитации инвалидов</t>
  </si>
  <si>
    <t>000 2 02 25518 02 0000 150</t>
  </si>
  <si>
    <t>Субсидия бюджетам субъектов Российской Федерации на достижение показателей государственной программы Российской Федерации "Реализация государственной национальной политики"</t>
  </si>
  <si>
    <t>000 2 02 25584 00 0000 150</t>
  </si>
  <si>
    <t>000 2 02 25584 02 0000 150</t>
  </si>
  <si>
    <t>Субсидии бюджетам на оснащение региональных и муниципальных театров</t>
  </si>
  <si>
    <t>Субсидии бюджетам субъектов Российской Федерации на оснащение региональных и муниципальных театров</t>
  </si>
  <si>
    <t>000 2 02 25590 02 0000 150</t>
  </si>
  <si>
    <t>000 2 02 25590 00 0000 150</t>
  </si>
  <si>
    <t>Субсидии бюджетам на техническое оснащение региональных и муниципальных музеев</t>
  </si>
  <si>
    <t>Субсидии бюджетам субъектов Российской Федерации на техническое оснащение региональных и муниципальных музеев</t>
  </si>
  <si>
    <t>Субсидии бюджетам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</si>
  <si>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</si>
  <si>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Субсидии бюджетам на реконструкцию и капитальный ремонт региональных и муниципальных музеев</t>
  </si>
  <si>
    <t>Субсидии бюджетам субъектов Российской Федерации на реконструкцию и капитальный ремонт региональных и муниципальных музеев</t>
  </si>
  <si>
    <t>000 2 02 25591 00 0000 150</t>
  </si>
  <si>
    <t>000 2 02 25591 02 0000 150</t>
  </si>
  <si>
    <t>000 2 02 25597 00 0000 150</t>
  </si>
  <si>
    <t>000 2 02 25597 02 0000 150</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</si>
  <si>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</si>
  <si>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</si>
  <si>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000 2 02 27456 00 0000 150</t>
  </si>
  <si>
    <t>000 2 02 27456 02 0000 150</t>
  </si>
  <si>
    <t>Субсидии бюджетам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</si>
  <si>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</si>
  <si>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000 2 02 35345 00 0000 150</t>
  </si>
  <si>
    <t>000 2 02 35345 02 0000 150</t>
  </si>
  <si>
    <t>Межбюджетные трансферты, передаваемые бюджетам субъектов Российской Федерации на организацию профессионального обучения и дополнительного профессионального образования работников промышленных предприятий</t>
  </si>
  <si>
    <t>Межбюджетные трансферты, передаваемые бюджетам субъектов Российской Федерации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t>
  </si>
  <si>
    <t>Межбюджетные трансферты, передаваемые бюджетам субъектов Российской Федерации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</si>
  <si>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000 2 02 45292 02 0000 150</t>
  </si>
  <si>
    <t>000 2 02 45298 02 0000 150</t>
  </si>
  <si>
    <t>000 2 02 45300 02 0000 150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</si>
  <si>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</si>
  <si>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</si>
  <si>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000 2 02 45418 00 0000 150</t>
  </si>
  <si>
    <t>000 2 02 45418 02 0000 150</t>
  </si>
  <si>
    <t>Межбюджетные трансферты, передаваемые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</si>
  <si>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Межбюджетные трансферты, передаваемые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</si>
  <si>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Межбюджетные трансферты, передаваемые бюджетам субъектов Российской Федерации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Российской Федерации, гражданам Украины, гражданам Донецкой Народной Республики, гражданам Луганской Народной Республики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и затрат по проведению обязательного медицинского освидетельствования указанных лиц</t>
  </si>
  <si>
    <t>000 2 02 45424 00 0000 150</t>
  </si>
  <si>
    <t>000 2 02 45424 02 0000 150</t>
  </si>
  <si>
    <t>Межбюджетные трансферты, передаваемые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</si>
  <si>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Межбюджетные трансферты, передаваемые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</si>
  <si>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</si>
  <si>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модернизации систем коммунальной инфраструктуры</t>
  </si>
  <si>
    <t>Прочие безвозмездные поступления от государственных (муниципальных) организаций в бюджеты субъектов Российской Федерации</t>
  </si>
  <si>
    <t>000 2 03 02080 02 0000 150</t>
  </si>
  <si>
    <t>000 2 03 02099 02 0000 150</t>
  </si>
  <si>
    <t>000 2 04 00000 00 0000 000</t>
  </si>
  <si>
    <t>000 2 07 00000 00 0000 000</t>
  </si>
  <si>
    <t>000 2 07 02000 02 0000 150</t>
  </si>
  <si>
    <t>000 2 07 02010 02 0000 150</t>
  </si>
  <si>
    <t>Прочие безвозмездные поступления в бюджеты субъектов Российской Федерации</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</si>
  <si>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регионального или межмуниципального значения</t>
  </si>
  <si>
    <t>Прочие безвозмездные поступления</t>
  </si>
  <si>
    <t>000 2 18 25243 02 0000 150</t>
  </si>
  <si>
    <t>Доходы бюджетов субъектов Российской Федерации от возврата остатков субсидий на строительство и реконструкцию (модернизацию) объектов питьевого водоснабжения из бюджетов муниципальных образований</t>
  </si>
  <si>
    <t>000 2 18 25750 02 0000 150</t>
  </si>
  <si>
    <t>000 2 18 33144 02 0000 150</t>
  </si>
  <si>
    <t>000 2 18 45393 02 0000 150</t>
  </si>
  <si>
    <t>Доходы бюджетов субъектов Российской Федерации от возврата остатков субсидий на реализацию мероприятий по модернизации школьных систем образования из бюджетов муниципальных образований</t>
  </si>
  <si>
    <t>Доходы бюджетов субъектов Российской Федерации от возврата остатков субвенций на ежемесячную денежную выплату на ребенка в возрасте от восьми до семнадцати лет из бюджета Фонда пенсионного и социального страхования Российской Федерации</t>
  </si>
  <si>
    <t>Доходы бюджетов субъектов Российской Федерации от возврата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муниципальных образований</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</si>
  <si>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</si>
  <si>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000 2 19 25243 02 0000 150</t>
  </si>
  <si>
    <t>Возврат остатков субсидий на строительство и реконструкцию (модернизацию) объектов питьевого водоснабжения из бюджетов субъектов Российской Федерации</t>
  </si>
  <si>
    <t>000 2 19 25750 02 0000 150</t>
  </si>
  <si>
    <t>Возврат остатков субсидий на реализацию мероприятий по модернизации школьных систем образования из бюджетов субъектов Российской Федерации</t>
  </si>
  <si>
    <t>000 2 19 25752 02 0000 150</t>
  </si>
  <si>
    <t>Возврат остатков субсидий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 из бюджетов субъектов Российской Федерации</t>
  </si>
  <si>
    <t>000 2 19 35345 02 0000 150</t>
  </si>
  <si>
    <t>Возврат остатков субвенций на осуществление мер пожарной безопасности и тушение лесных пожаров из бюджетов субъектов Российской Федерации</t>
  </si>
  <si>
    <t>000 2 19 44510 02 0000 150</t>
  </si>
  <si>
    <t>Возврат остатков иных межбюджетных трансфертов в целях предоставления социальных выплат гражданам Донецкой Народной Республики, Луганской Народной Республики, Украины и лицам без гражданства, вынужденно покинувшим территории Донецкой Народной Республики, Луганской Народной Республики, Украины и прибывшим на территорию Российской Федерации, за счет средств резервного фонда Правительства Российской Федерации из бюджетов субъектов Российской Федерации</t>
  </si>
  <si>
    <t>Возврат остатков иных межбюджетных трансфертов на оснащение оборудованием региональных сосудистых центров и первичных сосудистых отделений из бюджетов субъектов Российской Федерации</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</si>
  <si>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субъектов Российской Федерации</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</si>
  <si>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субъектов Российской Федерации</t>
  </si>
  <si>
    <t>Возврат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субъектов Российской Федерации</t>
  </si>
  <si>
    <t>Возврат остатков иных межбюджетных трансфертов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субъектов Российской Федерации</t>
  </si>
  <si>
    <t>000 2 19 45192 02 0000 150</t>
  </si>
  <si>
    <t>000 2 19 45303 02 0000 150</t>
  </si>
  <si>
    <t>000 2 19 45363 02 0000 150</t>
  </si>
  <si>
    <t>000 2 19 45393 02 0000 150</t>
  </si>
  <si>
    <t>000 2 19 45418 02 0000 150</t>
  </si>
  <si>
    <t>000 2 19 45422 02 0000 150</t>
  </si>
  <si>
    <t>Возврат остатков иных межбюджетных трансфертов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из бюджетов субъектов Российской Федерации</t>
  </si>
  <si>
    <t>000 2 19 45694 02 0000 150</t>
  </si>
  <si>
    <t>Возврат остатков иных межбюджетных трансфертов на возмещение расходов, понесенных бюджетами субъектов Российской Федерации на размещение и питание граждан Российской Федерации, Украины, Донецкой Народной Республики, Луганской Народной Республики и лиц без гражданства, постоянно проживающих на территориях Украины, Донецкой Народной Республики, Луганской Народной Республики, вынужденно покинувших территории Украины, Донецкой Народной Республики, Луганской Народной Республики и прибывших на территорию Российской Федерации в экстренном массовом порядке, в пунктах временного размещения и питания, за счет средств резервного фонда Правительства Российской Федерации из бюджетов субъектов Российской Федерации</t>
  </si>
  <si>
    <t>000 2 19 46502 02 0000 150</t>
  </si>
  <si>
    <t>Возврат остатков иных межбюджетных трансфертов в целях софинансирования расходных обязательств субъектов Российской Федерации, возникающих при реализации дополнительных мероприятий,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 из бюджетов субъектов Российской Федерации</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</si>
  <si>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</si>
  <si>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1032-1 «О занятости населения в Российской Федерации»</t>
  </si>
  <si>
    <t>Доходы областного бюджета за первое полугодие 2023 года</t>
  </si>
  <si>
    <t>Кассовое исполнение
за первое полугодие
2023 года</t>
  </si>
  <si>
    <t>Налог на прибыль организаций, уплачиваемый международными холдинговыми компаниями, зачисляемый в бюджеты субъектов Российской Федерации</t>
  </si>
  <si>
    <t>000 1 01 01016 02 0000 110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</si>
  <si>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</si>
  <si>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Плата по соглашениям об установлении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</si>
  <si>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сельских поселений,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</si>
  <si>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000 1 11 05300 00 0000 120</t>
  </si>
  <si>
    <t>000 1 11 05326 00 0000 120</t>
  </si>
  <si>
    <t>000 1 11 05326 10 0000 120</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</si>
  <si>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</si>
  <si>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</si>
  <si>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000 2 02 15549 02 0000 150</t>
  </si>
  <si>
    <t>Субсидии бюджетам субъектов Российской Федерации, на территориях которых введен средний уровень реагирования, на предоставление грантов в форме субсидий субъектам предпринимательской деятельности, а также физическим лицам, применяющим специальный налоговый режим "Налог на профессиональный доход", на восстановление и (или) поддержание предпринимательской деятельности</t>
  </si>
  <si>
    <t>000 2 02 25181 02 0000 150</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</si>
  <si>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 социальной поддержки граждан Российской Федерации, Украины и лиц без гражданства, постоянно проживающих на территориях Украины, Донецкой Народной Республики, Луганской Народной Республики, Запорожской области и Херсонской области, вынужденно покинувших территории постоянного проживания и прибывших на территорию Российской Федерации (в границах до 30 сентября 2022 года), в целях обеспечения жизнедеятельности и восстановления инфраструктуры на территориях отдельных субъектов Российской Федерации</t>
  </si>
  <si>
    <t>000 2 02 41502 02 0000 150</t>
  </si>
  <si>
    <t>Межбюджетные трансферты, передаваемые бюджетам субъектов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</si>
  <si>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000 2 02 45198 02 0000 150</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</si>
  <si>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</si>
  <si>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</si>
  <si>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000 2 02 49001 00 0000 150</t>
  </si>
  <si>
    <t>000 2 02 49001 02 0000 150</t>
  </si>
  <si>
    <t>Доходы бюджетов субъектов Российской Федерации от возврата остатков субсидий на подготовку проектов межевания земельных участков и на проведение кадастровых работ из бюджетов муниципальных образований</t>
  </si>
  <si>
    <t>000 2 18 25599 02 0000 150</t>
  </si>
  <si>
    <t>000 2 18 27139 02 0000 150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</si>
  <si>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муниципальных образований</t>
  </si>
  <si>
    <t>000 2 19 25084 02 0000 150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</si>
  <si>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</si>
  <si>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000 2 19 25404 02 0000 150</t>
  </si>
  <si>
    <t>Возврат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субъектов Российской Федерации</t>
  </si>
  <si>
    <t>000 2 19 25502 02 0000 150</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</si>
  <si>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t>
  </si>
  <si>
    <t>000 2 19 25599 02 0000 150</t>
  </si>
  <si>
    <t>Возврат остатков субсидий на подготовку проектов межевания земельных участков и на проведение кадастровых работ из бюджетов субъектов Российской Федерации</t>
  </si>
  <si>
    <t>000 2 19 27139 02 0000 150</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</si>
  <si>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субъектов Российской Федерации</t>
  </si>
  <si>
    <t>000 2 19 35573 02 0000 150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</si>
  <si>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</si>
  <si>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000 2 19 45368 02 0000 150</t>
  </si>
  <si>
    <t>Возврат остатков иных межбюджетных трансфертов в целях софинансирования расходных обязательств субъектов Российской Федерации по возмещению производителям зерновых культур части затрат на производство и реализацию зерновых культур из бюджетов субъектов Российской Федерации</t>
  </si>
  <si>
    <t>от 24 июля 2023 года № 326-п</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</si>
</sst>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
    <numFmt numFmtId="166" formatCode="dd\.mm\.yyyy"/>
  </numFmts>
  <fonts count="61" x14ac:knownFonts="1">
    <font>
      <sz val="11"/>
      <color theme="1"/>
      <name val="Calibri"/>
      <family val="2"/>
      <charset val="204"/>
      <scheme val="minor"/>
    </font>
    <font>
      <sz val="10"/>
      <name val="Arial"/>
      <family val="2"/>
      <charset val="204"/>
    </font>
    <font>
      <sz val="10"/>
      <name val="Helv"/>
      <charset val="204"/>
    </font>
    <font>
      <sz val="11"/>
      <color indexed="8"/>
      <name val="Calibri"/>
      <family val="2"/>
      <charset val="204"/>
    </font>
    <font>
      <sz val="12"/>
      <name val="Times New Roman"/>
      <family val="1"/>
      <charset val="204"/>
    </font>
    <font>
      <b/>
      <sz val="12"/>
      <name val="Times New Roman"/>
      <family val="1"/>
      <charset val="204"/>
    </font>
    <font>
      <b/>
      <sz val="15"/>
      <name val="Times New Roman"/>
      <family val="1"/>
      <charset val="204"/>
    </font>
    <font>
      <sz val="11"/>
      <color theme="1"/>
      <name val="Calibri"/>
      <family val="2"/>
      <charset val="204"/>
      <scheme val="minor"/>
    </font>
    <font>
      <sz val="10"/>
      <color rgb="FF000000"/>
      <name val="Arial Cyr"/>
    </font>
    <font>
      <sz val="8"/>
      <color rgb="FF000000"/>
      <name val="Arial"/>
      <family val="2"/>
      <charset val="204"/>
    </font>
    <font>
      <b/>
      <sz val="10"/>
      <color rgb="FF000000"/>
      <name val="Arial CYR"/>
    </font>
    <font>
      <sz val="12"/>
      <color rgb="FF000000"/>
      <name val="Times New Roman"/>
      <family val="1"/>
      <charset val="204"/>
    </font>
    <font>
      <b/>
      <sz val="12"/>
      <color rgb="FF000000"/>
      <name val="Times New Roman"/>
      <family val="1"/>
      <charset val="204"/>
    </font>
    <font>
      <sz val="8"/>
      <color rgb="FF000000"/>
      <name val="Arial"/>
      <family val="2"/>
      <charset val="204"/>
    </font>
    <font>
      <sz val="11"/>
      <name val="Calibri"/>
      <family val="2"/>
      <scheme val="minor"/>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b/>
      <sz val="11"/>
      <color rgb="FF000000"/>
      <name val="Arial"/>
      <family val="2"/>
      <charset val="204"/>
    </font>
    <font>
      <sz val="6"/>
      <color rgb="FF000000"/>
      <name val="Arial"/>
      <family val="2"/>
      <charset val="204"/>
    </font>
    <font>
      <sz val="9"/>
      <color rgb="FF000000"/>
      <name val="Arial"/>
      <family val="2"/>
      <charset val="204"/>
    </font>
    <font>
      <sz val="11"/>
      <color rgb="FF000000"/>
      <name val="Calibri"/>
      <family val="2"/>
      <charset val="204"/>
      <scheme val="minor"/>
    </font>
    <font>
      <b/>
      <i/>
      <sz val="8"/>
      <color rgb="FF000000"/>
      <name val="Arial"/>
      <family val="2"/>
      <charset val="204"/>
    </font>
    <font>
      <sz val="11"/>
      <color rgb="FF000000"/>
      <name val="Times New Roman"/>
      <family val="1"/>
      <charset val="204"/>
    </font>
    <font>
      <sz val="11"/>
      <color rgb="FF000000"/>
      <name val="Arial"/>
      <family val="2"/>
      <charset val="204"/>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6"/>
      <color rgb="FF000000"/>
      <name val="Arial"/>
      <family val="2"/>
      <charset val="204"/>
    </font>
    <font>
      <sz val="9"/>
      <color rgb="FF000000"/>
      <name val="Arial"/>
      <family val="2"/>
      <charset val="204"/>
    </font>
    <font>
      <b/>
      <i/>
      <sz val="8"/>
      <color rgb="FF000000"/>
      <name val="Arial"/>
      <family val="2"/>
      <charset val="204"/>
    </font>
    <font>
      <sz val="11"/>
      <color rgb="FF000000"/>
      <name val="Times New Roman"/>
      <family val="1"/>
      <charset val="204"/>
    </font>
    <font>
      <sz val="11"/>
      <color rgb="FF000000"/>
      <name val="Arial"/>
      <family val="2"/>
      <charset val="204"/>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b/>
      <i/>
      <sz val="8"/>
      <color rgb="FF000000"/>
      <name val="Arial"/>
      <family val="2"/>
      <charset val="204"/>
    </font>
    <font>
      <sz val="11"/>
      <color rgb="FF000000"/>
      <name val="Times New Roman"/>
      <family val="1"/>
      <charset val="204"/>
    </font>
    <font>
      <sz val="11"/>
      <color rgb="FF000000"/>
      <name val="Arial"/>
      <family val="2"/>
      <charset val="204"/>
    </font>
    <font>
      <b/>
      <sz val="8"/>
      <color rgb="FF000000"/>
      <name val="Arial"/>
    </font>
    <font>
      <b/>
      <sz val="12"/>
      <color rgb="FF000000"/>
      <name val="Arial"/>
    </font>
    <font>
      <b/>
      <sz val="10"/>
      <color rgb="FF000000"/>
      <name val="Arial"/>
    </font>
    <font>
      <sz val="10"/>
      <color rgb="FF000000"/>
      <name val="Arial"/>
    </font>
    <font>
      <sz val="11"/>
      <color rgb="FF000000"/>
      <name val="Calibri"/>
      <scheme val="minor"/>
    </font>
    <font>
      <b/>
      <sz val="11"/>
      <color rgb="FF000000"/>
      <name val="Arial"/>
    </font>
    <font>
      <sz val="8"/>
      <color rgb="FF000000"/>
      <name val="Arial"/>
    </font>
    <font>
      <sz val="6"/>
      <color rgb="FF000000"/>
      <name val="Arial"/>
    </font>
    <font>
      <sz val="9"/>
      <color rgb="FF000000"/>
      <name val="Arial"/>
    </font>
    <font>
      <b/>
      <i/>
      <sz val="8"/>
      <color rgb="FF000000"/>
      <name val="Arial"/>
    </font>
    <font>
      <sz val="11"/>
      <color rgb="FF000000"/>
      <name val="Times New Roman"/>
    </font>
    <font>
      <sz val="11"/>
      <color rgb="FF000000"/>
      <name val="Arial"/>
    </font>
  </fonts>
  <fills count="5">
    <fill>
      <patternFill patternType="none"/>
    </fill>
    <fill>
      <patternFill patternType="gray125"/>
    </fill>
    <fill>
      <patternFill patternType="solid">
        <fgColor rgb="FFCCFFFF"/>
      </patternFill>
    </fill>
    <fill>
      <patternFill patternType="solid">
        <fgColor rgb="FFFFFFFF"/>
      </patternFill>
    </fill>
    <fill>
      <patternFill patternType="solid">
        <fgColor rgb="FFC0C0C0"/>
      </patternFill>
    </fill>
  </fills>
  <borders count="6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style="thin">
        <color rgb="FF000000"/>
      </top>
      <bottom style="hair">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hair">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s>
  <cellStyleXfs count="882">
    <xf numFmtId="0" fontId="0" fillId="0" borderId="0"/>
    <xf numFmtId="1" fontId="8" fillId="0" borderId="6">
      <alignment horizontal="center" vertical="top" shrinkToFit="1"/>
    </xf>
    <xf numFmtId="0" fontId="9" fillId="0" borderId="7">
      <alignment horizontal="left" wrapText="1" indent="2"/>
    </xf>
    <xf numFmtId="49" fontId="8" fillId="0" borderId="6">
      <alignment horizontal="left" vertical="top" wrapText="1"/>
    </xf>
    <xf numFmtId="4" fontId="8" fillId="0" borderId="6">
      <alignment horizontal="right" vertical="top" shrinkToFit="1"/>
    </xf>
    <xf numFmtId="49" fontId="9" fillId="0" borderId="6">
      <alignment horizontal="center"/>
    </xf>
    <xf numFmtId="4" fontId="10" fillId="2" borderId="6">
      <alignment horizontal="right" vertical="top" shrinkToFit="1"/>
    </xf>
    <xf numFmtId="0" fontId="7" fillId="0" borderId="0"/>
    <xf numFmtId="0" fontId="1" fillId="0" borderId="0"/>
    <xf numFmtId="0" fontId="2" fillId="0" borderId="0"/>
    <xf numFmtId="164" fontId="3" fillId="0" borderId="0" applyFont="0" applyFill="0" applyBorder="0" applyAlignment="0" applyProtection="0"/>
    <xf numFmtId="0" fontId="13" fillId="0" borderId="7">
      <alignment horizontal="left" wrapText="1" indent="2"/>
    </xf>
    <xf numFmtId="0" fontId="14" fillId="0" borderId="0"/>
    <xf numFmtId="0" fontId="15" fillId="0" borderId="0"/>
    <xf numFmtId="0" fontId="16" fillId="0" borderId="0">
      <alignment horizontal="center" wrapText="1"/>
    </xf>
    <xf numFmtId="0" fontId="17" fillId="0" borderId="8"/>
    <xf numFmtId="0" fontId="17" fillId="0" borderId="0"/>
    <xf numFmtId="0" fontId="18" fillId="0" borderId="0"/>
    <xf numFmtId="0" fontId="16" fillId="0" borderId="0">
      <alignment horizontal="left" wrapText="1"/>
    </xf>
    <xf numFmtId="0" fontId="19" fillId="0" borderId="0"/>
    <xf numFmtId="0" fontId="17" fillId="0" borderId="9"/>
    <xf numFmtId="0" fontId="13" fillId="0" borderId="10">
      <alignment horizontal="center"/>
    </xf>
    <xf numFmtId="0" fontId="18" fillId="0" borderId="11"/>
    <xf numFmtId="0" fontId="13" fillId="0" borderId="0">
      <alignment horizontal="left"/>
    </xf>
    <xf numFmtId="0" fontId="20" fillId="0" borderId="0">
      <alignment horizontal="center" vertical="top"/>
    </xf>
    <xf numFmtId="49" fontId="21" fillId="0" borderId="12">
      <alignment horizontal="right"/>
    </xf>
    <xf numFmtId="49" fontId="18" fillId="0" borderId="13">
      <alignment horizontal="center"/>
    </xf>
    <xf numFmtId="0" fontId="18" fillId="0" borderId="14"/>
    <xf numFmtId="49" fontId="18" fillId="0" borderId="0"/>
    <xf numFmtId="49" fontId="13" fillId="0" borderId="0">
      <alignment horizontal="right"/>
    </xf>
    <xf numFmtId="0" fontId="13" fillId="0" borderId="0"/>
    <xf numFmtId="0" fontId="13" fillId="0" borderId="0">
      <alignment horizontal="center"/>
    </xf>
    <xf numFmtId="0" fontId="13" fillId="0" borderId="12">
      <alignment horizontal="right"/>
    </xf>
    <xf numFmtId="166" fontId="13" fillId="0" borderId="15">
      <alignment horizontal="center"/>
    </xf>
    <xf numFmtId="49" fontId="13" fillId="0" borderId="0"/>
    <xf numFmtId="0" fontId="13" fillId="0" borderId="0">
      <alignment horizontal="right"/>
    </xf>
    <xf numFmtId="0" fontId="13" fillId="0" borderId="16">
      <alignment horizontal="center"/>
    </xf>
    <xf numFmtId="0" fontId="13" fillId="0" borderId="8">
      <alignment wrapText="1"/>
    </xf>
    <xf numFmtId="49" fontId="13" fillId="0" borderId="17">
      <alignment horizontal="center"/>
    </xf>
    <xf numFmtId="0" fontId="13" fillId="0" borderId="18">
      <alignment wrapText="1"/>
    </xf>
    <xf numFmtId="49" fontId="13" fillId="0" borderId="15">
      <alignment horizontal="center"/>
    </xf>
    <xf numFmtId="0" fontId="13" fillId="0" borderId="19">
      <alignment horizontal="left"/>
    </xf>
    <xf numFmtId="49" fontId="13" fillId="0" borderId="19"/>
    <xf numFmtId="0" fontId="13" fillId="0" borderId="15">
      <alignment horizontal="center"/>
    </xf>
    <xf numFmtId="49" fontId="13" fillId="0" borderId="20">
      <alignment horizontal="center"/>
    </xf>
    <xf numFmtId="0" fontId="22" fillId="0" borderId="0"/>
    <xf numFmtId="0" fontId="22" fillId="0" borderId="21"/>
    <xf numFmtId="49" fontId="13" fillId="0" borderId="6">
      <alignment horizontal="center" vertical="center" wrapText="1"/>
    </xf>
    <xf numFmtId="49" fontId="13" fillId="0" borderId="10">
      <alignment horizontal="center" vertical="center" wrapText="1"/>
    </xf>
    <xf numFmtId="0" fontId="13" fillId="0" borderId="22">
      <alignment horizontal="left" wrapText="1"/>
    </xf>
    <xf numFmtId="49" fontId="13" fillId="0" borderId="23">
      <alignment horizontal="center" wrapText="1"/>
    </xf>
    <xf numFmtId="49" fontId="13" fillId="0" borderId="24">
      <alignment horizontal="center"/>
    </xf>
    <xf numFmtId="4" fontId="13" fillId="0" borderId="6">
      <alignment horizontal="right"/>
    </xf>
    <xf numFmtId="4" fontId="13" fillId="0" borderId="7">
      <alignment horizontal="right"/>
    </xf>
    <xf numFmtId="0" fontId="13" fillId="0" borderId="25">
      <alignment horizontal="left" wrapText="1"/>
    </xf>
    <xf numFmtId="0" fontId="13" fillId="0" borderId="26">
      <alignment horizontal="left" wrapText="1" indent="1"/>
    </xf>
    <xf numFmtId="49" fontId="13" fillId="0" borderId="27">
      <alignment horizontal="center" wrapText="1"/>
    </xf>
    <xf numFmtId="49" fontId="13" fillId="0" borderId="28">
      <alignment horizontal="center"/>
    </xf>
    <xf numFmtId="49" fontId="13" fillId="0" borderId="29">
      <alignment horizontal="center"/>
    </xf>
    <xf numFmtId="0" fontId="13" fillId="0" borderId="30">
      <alignment horizontal="left" wrapText="1" indent="1"/>
    </xf>
    <xf numFmtId="49" fontId="13" fillId="0" borderId="31">
      <alignment horizontal="center"/>
    </xf>
    <xf numFmtId="49" fontId="13" fillId="0" borderId="6">
      <alignment horizontal="center"/>
    </xf>
    <xf numFmtId="0" fontId="13" fillId="0" borderId="32">
      <alignment horizontal="left" wrapText="1" indent="2"/>
    </xf>
    <xf numFmtId="0" fontId="13" fillId="0" borderId="21"/>
    <xf numFmtId="0" fontId="13" fillId="3" borderId="21"/>
    <xf numFmtId="0" fontId="13" fillId="3" borderId="0"/>
    <xf numFmtId="0" fontId="13" fillId="0" borderId="0">
      <alignment horizontal="left" wrapText="1"/>
    </xf>
    <xf numFmtId="49" fontId="13" fillId="0" borderId="0">
      <alignment horizontal="center" wrapText="1"/>
    </xf>
    <xf numFmtId="49" fontId="13" fillId="0" borderId="0">
      <alignment horizontal="center"/>
    </xf>
    <xf numFmtId="0" fontId="13" fillId="0" borderId="8">
      <alignment horizontal="left"/>
    </xf>
    <xf numFmtId="49" fontId="13" fillId="0" borderId="8"/>
    <xf numFmtId="0" fontId="13" fillId="0" borderId="8"/>
    <xf numFmtId="0" fontId="18" fillId="0" borderId="8"/>
    <xf numFmtId="0" fontId="13" fillId="0" borderId="33">
      <alignment horizontal="left" wrapText="1"/>
    </xf>
    <xf numFmtId="49" fontId="13" fillId="0" borderId="24">
      <alignment horizontal="center" wrapText="1"/>
    </xf>
    <xf numFmtId="4" fontId="13" fillId="0" borderId="34">
      <alignment horizontal="right"/>
    </xf>
    <xf numFmtId="4" fontId="13" fillId="0" borderId="35">
      <alignment horizontal="right"/>
    </xf>
    <xf numFmtId="0" fontId="13" fillId="0" borderId="36">
      <alignment horizontal="left" wrapText="1"/>
    </xf>
    <xf numFmtId="49" fontId="13" fillId="0" borderId="31">
      <alignment horizontal="center" wrapText="1"/>
    </xf>
    <xf numFmtId="49" fontId="13" fillId="0" borderId="7">
      <alignment horizontal="center"/>
    </xf>
    <xf numFmtId="0" fontId="13" fillId="0" borderId="18"/>
    <xf numFmtId="0" fontId="13" fillId="0" borderId="37"/>
    <xf numFmtId="0" fontId="15" fillId="0" borderId="32">
      <alignment horizontal="left" wrapText="1"/>
    </xf>
    <xf numFmtId="0" fontId="13" fillId="0" borderId="38">
      <alignment horizontal="center" wrapText="1"/>
    </xf>
    <xf numFmtId="49" fontId="13" fillId="0" borderId="39">
      <alignment horizontal="center" wrapText="1"/>
    </xf>
    <xf numFmtId="4" fontId="13" fillId="0" borderId="24">
      <alignment horizontal="right"/>
    </xf>
    <xf numFmtId="4" fontId="13" fillId="0" borderId="40">
      <alignment horizontal="right"/>
    </xf>
    <xf numFmtId="0" fontId="15" fillId="0" borderId="15">
      <alignment horizontal="left" wrapText="1"/>
    </xf>
    <xf numFmtId="0" fontId="18" fillId="0" borderId="21"/>
    <xf numFmtId="0" fontId="13" fillId="0" borderId="0">
      <alignment horizontal="center" wrapText="1"/>
    </xf>
    <xf numFmtId="0" fontId="15" fillId="0" borderId="0">
      <alignment horizontal="center"/>
    </xf>
    <xf numFmtId="0" fontId="15" fillId="0" borderId="8"/>
    <xf numFmtId="49" fontId="13" fillId="0" borderId="8">
      <alignment horizontal="left"/>
    </xf>
    <xf numFmtId="0" fontId="13" fillId="0" borderId="26">
      <alignment horizontal="left" wrapText="1"/>
    </xf>
    <xf numFmtId="0" fontId="13" fillId="0" borderId="30">
      <alignment horizontal="left" wrapText="1"/>
    </xf>
    <xf numFmtId="0" fontId="18" fillId="0" borderId="28"/>
    <xf numFmtId="0" fontId="18" fillId="0" borderId="29"/>
    <xf numFmtId="0" fontId="13" fillId="0" borderId="33">
      <alignment horizontal="left" wrapText="1" indent="1"/>
    </xf>
    <xf numFmtId="49" fontId="13" fillId="0" borderId="41">
      <alignment horizontal="center" wrapText="1"/>
    </xf>
    <xf numFmtId="49" fontId="13" fillId="0" borderId="34">
      <alignment horizontal="center"/>
    </xf>
    <xf numFmtId="0" fontId="13" fillId="0" borderId="36">
      <alignment horizontal="left" wrapText="1" indent="1"/>
    </xf>
    <xf numFmtId="0" fontId="13" fillId="0" borderId="26">
      <alignment horizontal="left" wrapText="1" indent="2"/>
    </xf>
    <xf numFmtId="0" fontId="13" fillId="0" borderId="30">
      <alignment horizontal="left" wrapText="1" indent="2"/>
    </xf>
    <xf numFmtId="49" fontId="13" fillId="0" borderId="41">
      <alignment horizontal="center"/>
    </xf>
    <xf numFmtId="0" fontId="18" fillId="0" borderId="19"/>
    <xf numFmtId="0" fontId="15" fillId="0" borderId="42">
      <alignment horizontal="center" vertical="center" textRotation="90" wrapText="1"/>
    </xf>
    <xf numFmtId="0" fontId="13" fillId="0" borderId="6">
      <alignment horizontal="center" vertical="top" wrapText="1"/>
    </xf>
    <xf numFmtId="0" fontId="13" fillId="0" borderId="6">
      <alignment horizontal="center" vertical="top"/>
    </xf>
    <xf numFmtId="49" fontId="13" fillId="0" borderId="6">
      <alignment horizontal="center" vertical="top" wrapText="1"/>
    </xf>
    <xf numFmtId="0" fontId="15" fillId="0" borderId="43"/>
    <xf numFmtId="49" fontId="15" fillId="0" borderId="23">
      <alignment horizontal="center"/>
    </xf>
    <xf numFmtId="0" fontId="22" fillId="0" borderId="14"/>
    <xf numFmtId="49" fontId="23" fillId="0" borderId="44">
      <alignment horizontal="left" vertical="center" wrapText="1"/>
    </xf>
    <xf numFmtId="49" fontId="15" fillId="0" borderId="31">
      <alignment horizontal="center" vertical="center" wrapText="1"/>
    </xf>
    <xf numFmtId="49" fontId="13" fillId="0" borderId="45">
      <alignment horizontal="left" vertical="center" wrapText="1" indent="2"/>
    </xf>
    <xf numFmtId="49" fontId="13" fillId="0" borderId="27">
      <alignment horizontal="center" vertical="center" wrapText="1"/>
    </xf>
    <xf numFmtId="0" fontId="13" fillId="0" borderId="28"/>
    <xf numFmtId="4" fontId="13" fillId="0" borderId="28">
      <alignment horizontal="right"/>
    </xf>
    <xf numFmtId="4" fontId="13" fillId="0" borderId="29">
      <alignment horizontal="right"/>
    </xf>
    <xf numFmtId="49" fontId="13" fillId="0" borderId="46">
      <alignment horizontal="left" vertical="center" wrapText="1" indent="3"/>
    </xf>
    <xf numFmtId="49" fontId="13" fillId="0" borderId="41">
      <alignment horizontal="center" vertical="center" wrapText="1"/>
    </xf>
    <xf numFmtId="49" fontId="13" fillId="0" borderId="44">
      <alignment horizontal="left" vertical="center" wrapText="1" indent="3"/>
    </xf>
    <xf numFmtId="49" fontId="13" fillId="0" borderId="31">
      <alignment horizontal="center" vertical="center" wrapText="1"/>
    </xf>
    <xf numFmtId="49" fontId="13" fillId="0" borderId="47">
      <alignment horizontal="left" vertical="center" wrapText="1" indent="3"/>
    </xf>
    <xf numFmtId="0" fontId="23" fillId="0" borderId="43">
      <alignment horizontal="left" vertical="center" wrapText="1"/>
    </xf>
    <xf numFmtId="49" fontId="13" fillId="0" borderId="48">
      <alignment horizontal="center" vertical="center" wrapText="1"/>
    </xf>
    <xf numFmtId="4" fontId="13" fillId="0" borderId="10">
      <alignment horizontal="right"/>
    </xf>
    <xf numFmtId="4" fontId="13" fillId="0" borderId="49">
      <alignment horizontal="right"/>
    </xf>
    <xf numFmtId="0" fontId="15" fillId="0" borderId="19">
      <alignment horizontal="center" vertical="center" textRotation="90" wrapText="1"/>
    </xf>
    <xf numFmtId="49" fontId="13" fillId="0" borderId="19">
      <alignment horizontal="left" vertical="center" wrapText="1" indent="3"/>
    </xf>
    <xf numFmtId="49" fontId="13" fillId="0" borderId="21">
      <alignment horizontal="center" vertical="center" wrapText="1"/>
    </xf>
    <xf numFmtId="4" fontId="13" fillId="0" borderId="21">
      <alignment horizontal="right"/>
    </xf>
    <xf numFmtId="0" fontId="13" fillId="0" borderId="0">
      <alignment vertical="center"/>
    </xf>
    <xf numFmtId="49" fontId="13" fillId="0" borderId="0">
      <alignment horizontal="left" vertical="center" wrapText="1" indent="3"/>
    </xf>
    <xf numFmtId="49" fontId="13" fillId="0" borderId="0">
      <alignment horizontal="center" vertical="center" wrapText="1"/>
    </xf>
    <xf numFmtId="4" fontId="13" fillId="0" borderId="0">
      <alignment horizontal="right" shrinkToFit="1"/>
    </xf>
    <xf numFmtId="0" fontId="15" fillId="0" borderId="8">
      <alignment horizontal="center" vertical="center" textRotation="90" wrapText="1"/>
    </xf>
    <xf numFmtId="49" fontId="13" fillId="0" borderId="8">
      <alignment horizontal="left" vertical="center" wrapText="1" indent="3"/>
    </xf>
    <xf numFmtId="49" fontId="13" fillId="0" borderId="8">
      <alignment horizontal="center" vertical="center" wrapText="1"/>
    </xf>
    <xf numFmtId="4" fontId="13" fillId="0" borderId="8">
      <alignment horizontal="right"/>
    </xf>
    <xf numFmtId="49" fontId="15" fillId="0" borderId="23">
      <alignment horizontal="center" vertical="center" wrapText="1"/>
    </xf>
    <xf numFmtId="0" fontId="13" fillId="0" borderId="29"/>
    <xf numFmtId="0" fontId="15" fillId="0" borderId="19">
      <alignment horizontal="center" vertical="center" textRotation="90"/>
    </xf>
    <xf numFmtId="0" fontId="15" fillId="0" borderId="8">
      <alignment horizontal="center" vertical="center" textRotation="90"/>
    </xf>
    <xf numFmtId="0" fontId="15" fillId="0" borderId="42">
      <alignment horizontal="center" vertical="center" textRotation="90"/>
    </xf>
    <xf numFmtId="49" fontId="23" fillId="0" borderId="43">
      <alignment horizontal="left" vertical="center" wrapText="1"/>
    </xf>
    <xf numFmtId="0" fontId="15" fillId="0" borderId="6">
      <alignment horizontal="center" vertical="center" textRotation="90"/>
    </xf>
    <xf numFmtId="0" fontId="15" fillId="0" borderId="23">
      <alignment horizontal="center" vertical="center"/>
    </xf>
    <xf numFmtId="0" fontId="13" fillId="0" borderId="44">
      <alignment horizontal="left" vertical="center" wrapText="1"/>
    </xf>
    <xf numFmtId="0" fontId="13" fillId="0" borderId="27">
      <alignment horizontal="center" vertical="center"/>
    </xf>
    <xf numFmtId="0" fontId="13" fillId="0" borderId="41">
      <alignment horizontal="center" vertical="center"/>
    </xf>
    <xf numFmtId="0" fontId="13" fillId="0" borderId="31">
      <alignment horizontal="center" vertical="center"/>
    </xf>
    <xf numFmtId="0" fontId="13" fillId="0" borderId="47">
      <alignment horizontal="left" vertical="center" wrapText="1"/>
    </xf>
    <xf numFmtId="0" fontId="15" fillId="0" borderId="31">
      <alignment horizontal="center" vertical="center"/>
    </xf>
    <xf numFmtId="0" fontId="13" fillId="0" borderId="48">
      <alignment horizontal="center" vertical="center"/>
    </xf>
    <xf numFmtId="49" fontId="15" fillId="0" borderId="23">
      <alignment horizontal="center" vertical="center"/>
    </xf>
    <xf numFmtId="49" fontId="13" fillId="0" borderId="44">
      <alignment horizontal="left" vertical="center" wrapText="1"/>
    </xf>
    <xf numFmtId="49" fontId="13" fillId="0" borderId="27">
      <alignment horizontal="center" vertical="center"/>
    </xf>
    <xf numFmtId="49" fontId="13" fillId="0" borderId="41">
      <alignment horizontal="center" vertical="center"/>
    </xf>
    <xf numFmtId="49" fontId="13" fillId="0" borderId="31">
      <alignment horizontal="center" vertical="center"/>
    </xf>
    <xf numFmtId="49" fontId="13" fillId="0" borderId="47">
      <alignment horizontal="left" vertical="center" wrapText="1"/>
    </xf>
    <xf numFmtId="49" fontId="13" fillId="0" borderId="48">
      <alignment horizontal="center" vertical="center"/>
    </xf>
    <xf numFmtId="49" fontId="13" fillId="0" borderId="8">
      <alignment horizontal="center" wrapText="1"/>
    </xf>
    <xf numFmtId="0" fontId="13" fillId="0" borderId="8">
      <alignment horizontal="center"/>
    </xf>
    <xf numFmtId="49" fontId="13" fillId="0" borderId="0">
      <alignment horizontal="left"/>
    </xf>
    <xf numFmtId="0" fontId="13" fillId="0" borderId="19">
      <alignment horizontal="center"/>
    </xf>
    <xf numFmtId="49" fontId="13" fillId="0" borderId="19">
      <alignment horizontal="center"/>
    </xf>
    <xf numFmtId="0" fontId="24" fillId="0" borderId="8">
      <alignment wrapText="1"/>
    </xf>
    <xf numFmtId="0" fontId="25" fillId="0" borderId="8"/>
    <xf numFmtId="0" fontId="24" fillId="0" borderId="6">
      <alignment wrapText="1"/>
    </xf>
    <xf numFmtId="0" fontId="24" fillId="0" borderId="19">
      <alignment wrapText="1"/>
    </xf>
    <xf numFmtId="0" fontId="25" fillId="0" borderId="19"/>
    <xf numFmtId="0" fontId="14" fillId="0" borderId="0"/>
    <xf numFmtId="0" fontId="14" fillId="0" borderId="0"/>
    <xf numFmtId="0" fontId="14" fillId="0" borderId="0"/>
    <xf numFmtId="0" fontId="22" fillId="0" borderId="0"/>
    <xf numFmtId="0" fontId="22" fillId="0" borderId="0"/>
    <xf numFmtId="0" fontId="18" fillId="4" borderId="0"/>
    <xf numFmtId="0" fontId="22" fillId="0" borderId="0"/>
    <xf numFmtId="49" fontId="9" fillId="0" borderId="24">
      <alignment horizontal="center"/>
    </xf>
    <xf numFmtId="0" fontId="16" fillId="0" borderId="0">
      <alignment horizontal="center" wrapText="1"/>
    </xf>
    <xf numFmtId="0" fontId="17" fillId="0" borderId="8"/>
    <xf numFmtId="0" fontId="17" fillId="0" borderId="0"/>
    <xf numFmtId="0" fontId="9" fillId="0" borderId="19">
      <alignment horizontal="left"/>
    </xf>
    <xf numFmtId="0" fontId="16" fillId="0" borderId="0">
      <alignment horizontal="left" wrapText="1"/>
    </xf>
    <xf numFmtId="49" fontId="9" fillId="0" borderId="0"/>
    <xf numFmtId="0" fontId="9" fillId="0" borderId="26">
      <alignment horizontal="left" wrapText="1" indent="1"/>
    </xf>
    <xf numFmtId="0" fontId="17" fillId="0" borderId="9"/>
    <xf numFmtId="0" fontId="13" fillId="0" borderId="10">
      <alignment horizontal="center"/>
    </xf>
    <xf numFmtId="0" fontId="18" fillId="0" borderId="11"/>
    <xf numFmtId="49" fontId="9" fillId="0" borderId="11">
      <alignment horizontal="center"/>
    </xf>
    <xf numFmtId="0" fontId="30" fillId="0" borderId="21"/>
    <xf numFmtId="49" fontId="21" fillId="0" borderId="12">
      <alignment horizontal="right"/>
    </xf>
    <xf numFmtId="49" fontId="18" fillId="0" borderId="13">
      <alignment horizontal="center"/>
    </xf>
    <xf numFmtId="0" fontId="18" fillId="0" borderId="14"/>
    <xf numFmtId="49" fontId="18" fillId="0" borderId="0"/>
    <xf numFmtId="49" fontId="13" fillId="0" borderId="0">
      <alignment horizontal="right"/>
    </xf>
    <xf numFmtId="0" fontId="9" fillId="0" borderId="38">
      <alignment horizontal="center" wrapText="1"/>
    </xf>
    <xf numFmtId="0" fontId="13" fillId="0" borderId="0">
      <alignment horizontal="center"/>
    </xf>
    <xf numFmtId="0" fontId="13" fillId="0" borderId="12">
      <alignment horizontal="right"/>
    </xf>
    <xf numFmtId="166" fontId="13" fillId="0" borderId="15">
      <alignment horizontal="center"/>
    </xf>
    <xf numFmtId="49" fontId="9" fillId="0" borderId="6">
      <alignment horizontal="center" vertical="center" wrapText="1"/>
    </xf>
    <xf numFmtId="0" fontId="13" fillId="0" borderId="0">
      <alignment horizontal="right"/>
    </xf>
    <xf numFmtId="0" fontId="13" fillId="0" borderId="16">
      <alignment horizontal="center"/>
    </xf>
    <xf numFmtId="0" fontId="13" fillId="0" borderId="8">
      <alignment wrapText="1"/>
    </xf>
    <xf numFmtId="49" fontId="13" fillId="0" borderId="17">
      <alignment horizontal="center"/>
    </xf>
    <xf numFmtId="0" fontId="13" fillId="0" borderId="18">
      <alignment wrapText="1"/>
    </xf>
    <xf numFmtId="49" fontId="13" fillId="0" borderId="15">
      <alignment horizontal="center"/>
    </xf>
    <xf numFmtId="4" fontId="9" fillId="0" borderId="7">
      <alignment horizontal="right"/>
    </xf>
    <xf numFmtId="0" fontId="9" fillId="0" borderId="37"/>
    <xf numFmtId="0" fontId="13" fillId="0" borderId="15">
      <alignment horizontal="center"/>
    </xf>
    <xf numFmtId="49" fontId="13" fillId="0" borderId="20">
      <alignment horizontal="center"/>
    </xf>
    <xf numFmtId="0" fontId="22" fillId="0" borderId="21"/>
    <xf numFmtId="49" fontId="9" fillId="0" borderId="20">
      <alignment horizontal="center"/>
    </xf>
    <xf numFmtId="49" fontId="13" fillId="0" borderId="42">
      <alignment horizontal="center" vertical="center" wrapText="1"/>
    </xf>
    <xf numFmtId="49" fontId="13" fillId="0" borderId="34">
      <alignment horizontal="center" vertical="center" wrapText="1"/>
    </xf>
    <xf numFmtId="49" fontId="13" fillId="0" borderId="10">
      <alignment horizontal="center" vertical="center" wrapText="1"/>
    </xf>
    <xf numFmtId="4" fontId="9" fillId="0" borderId="6">
      <alignment horizontal="right"/>
    </xf>
    <xf numFmtId="49" fontId="9" fillId="0" borderId="28">
      <alignment horizontal="center"/>
    </xf>
    <xf numFmtId="4" fontId="9" fillId="0" borderId="50">
      <alignment horizontal="right"/>
    </xf>
    <xf numFmtId="4" fontId="13" fillId="0" borderId="6">
      <alignment horizontal="right"/>
    </xf>
    <xf numFmtId="4" fontId="13" fillId="0" borderId="7">
      <alignment horizontal="right"/>
    </xf>
    <xf numFmtId="0" fontId="13" fillId="0" borderId="25">
      <alignment horizontal="left" wrapText="1"/>
    </xf>
    <xf numFmtId="4" fontId="13" fillId="0" borderId="50">
      <alignment horizontal="right"/>
    </xf>
    <xf numFmtId="49" fontId="9" fillId="0" borderId="27">
      <alignment horizontal="center" wrapText="1"/>
    </xf>
    <xf numFmtId="4" fontId="9" fillId="0" borderId="24">
      <alignment horizontal="right"/>
    </xf>
    <xf numFmtId="49" fontId="9" fillId="0" borderId="0">
      <alignment horizontal="center"/>
    </xf>
    <xf numFmtId="0" fontId="13" fillId="0" borderId="30">
      <alignment horizontal="left" wrapText="1" indent="1"/>
    </xf>
    <xf numFmtId="49" fontId="13" fillId="0" borderId="51">
      <alignment horizontal="center"/>
    </xf>
    <xf numFmtId="49" fontId="13" fillId="0" borderId="11">
      <alignment horizontal="center"/>
    </xf>
    <xf numFmtId="49" fontId="13" fillId="0" borderId="0">
      <alignment horizontal="center"/>
    </xf>
    <xf numFmtId="4" fontId="9" fillId="0" borderId="34">
      <alignment horizontal="right"/>
    </xf>
    <xf numFmtId="0" fontId="26" fillId="0" borderId="32">
      <alignment horizontal="left" wrapText="1"/>
    </xf>
    <xf numFmtId="4" fontId="9" fillId="0" borderId="40">
      <alignment horizontal="right"/>
    </xf>
    <xf numFmtId="0" fontId="13" fillId="0" borderId="32">
      <alignment horizontal="left" wrapText="1" indent="2"/>
    </xf>
    <xf numFmtId="49" fontId="9" fillId="0" borderId="19"/>
    <xf numFmtId="0" fontId="13" fillId="3" borderId="21"/>
    <xf numFmtId="0" fontId="13" fillId="3" borderId="0"/>
    <xf numFmtId="0" fontId="13" fillId="0" borderId="0">
      <alignment horizontal="left" wrapText="1"/>
    </xf>
    <xf numFmtId="49" fontId="13" fillId="0" borderId="0">
      <alignment horizontal="center" wrapText="1"/>
    </xf>
    <xf numFmtId="0" fontId="13" fillId="0" borderId="8">
      <alignment horizontal="left"/>
    </xf>
    <xf numFmtId="49" fontId="13" fillId="0" borderId="8"/>
    <xf numFmtId="0" fontId="13" fillId="0" borderId="8"/>
    <xf numFmtId="0" fontId="13" fillId="0" borderId="33">
      <alignment horizontal="left" wrapText="1"/>
    </xf>
    <xf numFmtId="49" fontId="13" fillId="0" borderId="24">
      <alignment horizontal="center" wrapText="1"/>
    </xf>
    <xf numFmtId="4" fontId="13" fillId="0" borderId="34">
      <alignment horizontal="right"/>
    </xf>
    <xf numFmtId="4" fontId="13" fillId="0" borderId="35">
      <alignment horizontal="right"/>
    </xf>
    <xf numFmtId="0" fontId="13" fillId="0" borderId="36">
      <alignment horizontal="left" wrapText="1"/>
    </xf>
    <xf numFmtId="49" fontId="13" fillId="0" borderId="31">
      <alignment horizontal="center" wrapText="1"/>
    </xf>
    <xf numFmtId="49" fontId="13" fillId="0" borderId="7">
      <alignment horizontal="center"/>
    </xf>
    <xf numFmtId="0" fontId="13" fillId="0" borderId="18"/>
    <xf numFmtId="0" fontId="13" fillId="0" borderId="37"/>
    <xf numFmtId="0" fontId="15" fillId="0" borderId="32">
      <alignment horizontal="left" wrapText="1"/>
    </xf>
    <xf numFmtId="0" fontId="13" fillId="0" borderId="38">
      <alignment horizontal="center" wrapText="1"/>
    </xf>
    <xf numFmtId="49" fontId="13" fillId="0" borderId="39">
      <alignment horizontal="center" wrapText="1"/>
    </xf>
    <xf numFmtId="4" fontId="13" fillId="0" borderId="24">
      <alignment horizontal="right"/>
    </xf>
    <xf numFmtId="4" fontId="13" fillId="0" borderId="40">
      <alignment horizontal="right"/>
    </xf>
    <xf numFmtId="0" fontId="15" fillId="0" borderId="15">
      <alignment horizontal="left" wrapText="1"/>
    </xf>
    <xf numFmtId="0" fontId="18" fillId="0" borderId="21"/>
    <xf numFmtId="0" fontId="13" fillId="0" borderId="0">
      <alignment horizontal="center" wrapText="1"/>
    </xf>
    <xf numFmtId="0" fontId="15" fillId="0" borderId="0">
      <alignment horizontal="center"/>
    </xf>
    <xf numFmtId="0" fontId="15" fillId="0" borderId="8"/>
    <xf numFmtId="49" fontId="13" fillId="0" borderId="8">
      <alignment horizontal="left"/>
    </xf>
    <xf numFmtId="49" fontId="13" fillId="0" borderId="34">
      <alignment horizontal="center"/>
    </xf>
    <xf numFmtId="0" fontId="13" fillId="0" borderId="26">
      <alignment horizontal="left" wrapText="1"/>
    </xf>
    <xf numFmtId="49" fontId="13" fillId="0" borderId="29">
      <alignment horizontal="center"/>
    </xf>
    <xf numFmtId="0" fontId="13" fillId="0" borderId="30">
      <alignment horizontal="left" wrapText="1"/>
    </xf>
    <xf numFmtId="0" fontId="18" fillId="0" borderId="28"/>
    <xf numFmtId="0" fontId="18" fillId="0" borderId="29"/>
    <xf numFmtId="0" fontId="13" fillId="0" borderId="33">
      <alignment horizontal="left" wrapText="1" indent="1"/>
    </xf>
    <xf numFmtId="49" fontId="13" fillId="0" borderId="41">
      <alignment horizontal="center" wrapText="1"/>
    </xf>
    <xf numFmtId="0" fontId="13" fillId="0" borderId="36">
      <alignment horizontal="left" wrapText="1" indent="1"/>
    </xf>
    <xf numFmtId="0" fontId="13" fillId="0" borderId="26">
      <alignment horizontal="left" wrapText="1" indent="2"/>
    </xf>
    <xf numFmtId="0" fontId="13" fillId="0" borderId="30">
      <alignment horizontal="left" wrapText="1" indent="2"/>
    </xf>
    <xf numFmtId="49" fontId="13" fillId="0" borderId="41">
      <alignment horizontal="center"/>
    </xf>
    <xf numFmtId="0" fontId="18" fillId="0" borderId="19"/>
    <xf numFmtId="0" fontId="18" fillId="0" borderId="8"/>
    <xf numFmtId="0" fontId="15" fillId="0" borderId="42">
      <alignment horizontal="center" vertical="center" textRotation="90" wrapText="1"/>
    </xf>
    <xf numFmtId="0" fontId="13" fillId="0" borderId="6">
      <alignment horizontal="center" vertical="top" wrapText="1"/>
    </xf>
    <xf numFmtId="0" fontId="13" fillId="0" borderId="28">
      <alignment horizontal="center" vertical="top"/>
    </xf>
    <xf numFmtId="0" fontId="13" fillId="0" borderId="6">
      <alignment horizontal="center" vertical="top"/>
    </xf>
    <xf numFmtId="49" fontId="13" fillId="0" borderId="6">
      <alignment horizontal="center" vertical="top" wrapText="1"/>
    </xf>
    <xf numFmtId="0" fontId="15" fillId="0" borderId="43"/>
    <xf numFmtId="49" fontId="15" fillId="0" borderId="23">
      <alignment horizontal="center"/>
    </xf>
    <xf numFmtId="0" fontId="22" fillId="0" borderId="14"/>
    <xf numFmtId="49" fontId="23" fillId="0" borderId="44">
      <alignment horizontal="left" vertical="center" wrapText="1"/>
    </xf>
    <xf numFmtId="49" fontId="15" fillId="0" borderId="31">
      <alignment horizontal="center" vertical="center" wrapText="1"/>
    </xf>
    <xf numFmtId="49" fontId="13" fillId="0" borderId="45">
      <alignment horizontal="left" vertical="center" wrapText="1" indent="2"/>
    </xf>
    <xf numFmtId="49" fontId="13" fillId="0" borderId="27">
      <alignment horizontal="center" vertical="center" wrapText="1"/>
    </xf>
    <xf numFmtId="0" fontId="13" fillId="0" borderId="28"/>
    <xf numFmtId="4" fontId="13" fillId="0" borderId="28">
      <alignment horizontal="right"/>
    </xf>
    <xf numFmtId="4" fontId="13" fillId="0" borderId="29">
      <alignment horizontal="right"/>
    </xf>
    <xf numFmtId="49" fontId="13" fillId="0" borderId="46">
      <alignment horizontal="left" vertical="center" wrapText="1" indent="3"/>
    </xf>
    <xf numFmtId="49" fontId="13" fillId="0" borderId="41">
      <alignment horizontal="center" vertical="center" wrapText="1"/>
    </xf>
    <xf numFmtId="49" fontId="13" fillId="0" borderId="44">
      <alignment horizontal="left" vertical="center" wrapText="1" indent="3"/>
    </xf>
    <xf numFmtId="49" fontId="13" fillId="0" borderId="31">
      <alignment horizontal="center" vertical="center" wrapText="1"/>
    </xf>
    <xf numFmtId="49" fontId="13" fillId="0" borderId="47">
      <alignment horizontal="left" vertical="center" wrapText="1" indent="3"/>
    </xf>
    <xf numFmtId="0" fontId="23" fillId="0" borderId="43">
      <alignment horizontal="left" vertical="center" wrapText="1"/>
    </xf>
    <xf numFmtId="49" fontId="13" fillId="0" borderId="48">
      <alignment horizontal="center" vertical="center" wrapText="1"/>
    </xf>
    <xf numFmtId="4" fontId="13" fillId="0" borderId="10">
      <alignment horizontal="right"/>
    </xf>
    <xf numFmtId="4" fontId="13" fillId="0" borderId="49">
      <alignment horizontal="right"/>
    </xf>
    <xf numFmtId="0" fontId="15" fillId="0" borderId="19">
      <alignment horizontal="center" vertical="center" textRotation="90" wrapText="1"/>
    </xf>
    <xf numFmtId="49" fontId="13" fillId="0" borderId="19">
      <alignment horizontal="left" vertical="center" wrapText="1" indent="3"/>
    </xf>
    <xf numFmtId="49" fontId="13" fillId="0" borderId="21">
      <alignment horizontal="center" vertical="center" wrapText="1"/>
    </xf>
    <xf numFmtId="4" fontId="13" fillId="0" borderId="21">
      <alignment horizontal="right"/>
    </xf>
    <xf numFmtId="0" fontId="13" fillId="0" borderId="0">
      <alignment vertical="center"/>
    </xf>
    <xf numFmtId="49" fontId="13" fillId="0" borderId="0">
      <alignment horizontal="left" vertical="center" wrapText="1" indent="3"/>
    </xf>
    <xf numFmtId="49" fontId="13" fillId="0" borderId="0">
      <alignment horizontal="center" vertical="center" wrapText="1"/>
    </xf>
    <xf numFmtId="4" fontId="13" fillId="0" borderId="0">
      <alignment horizontal="right" shrinkToFit="1"/>
    </xf>
    <xf numFmtId="0" fontId="15" fillId="0" borderId="8">
      <alignment horizontal="center" vertical="center" textRotation="90" wrapText="1"/>
    </xf>
    <xf numFmtId="49" fontId="13" fillId="0" borderId="8">
      <alignment horizontal="left" vertical="center" wrapText="1" indent="3"/>
    </xf>
    <xf numFmtId="49" fontId="13" fillId="0" borderId="8">
      <alignment horizontal="center" vertical="center" wrapText="1"/>
    </xf>
    <xf numFmtId="4" fontId="13" fillId="0" borderId="8">
      <alignment horizontal="right"/>
    </xf>
    <xf numFmtId="49" fontId="13" fillId="0" borderId="28">
      <alignment horizontal="center" vertical="center" wrapText="1"/>
    </xf>
    <xf numFmtId="0" fontId="23" fillId="0" borderId="52">
      <alignment horizontal="left" vertical="center" wrapText="1"/>
    </xf>
    <xf numFmtId="49" fontId="15" fillId="0" borderId="23">
      <alignment horizontal="center" vertical="center" wrapText="1"/>
    </xf>
    <xf numFmtId="4" fontId="13" fillId="0" borderId="53">
      <alignment horizontal="right"/>
    </xf>
    <xf numFmtId="49" fontId="13" fillId="0" borderId="54">
      <alignment horizontal="left" vertical="center" wrapText="1" indent="2"/>
    </xf>
    <xf numFmtId="0" fontId="13" fillId="0" borderId="51"/>
    <xf numFmtId="0" fontId="13" fillId="0" borderId="7"/>
    <xf numFmtId="49" fontId="13" fillId="0" borderId="55">
      <alignment horizontal="left" vertical="center" wrapText="1" indent="3"/>
    </xf>
    <xf numFmtId="4" fontId="13" fillId="0" borderId="56">
      <alignment horizontal="right"/>
    </xf>
    <xf numFmtId="49" fontId="13" fillId="0" borderId="57">
      <alignment horizontal="left" vertical="center" wrapText="1" indent="3"/>
    </xf>
    <xf numFmtId="49" fontId="13" fillId="0" borderId="58">
      <alignment horizontal="left" vertical="center" wrapText="1" indent="3"/>
    </xf>
    <xf numFmtId="49" fontId="13" fillId="0" borderId="59">
      <alignment horizontal="center" vertical="center" wrapText="1"/>
    </xf>
    <xf numFmtId="4" fontId="13" fillId="0" borderId="60">
      <alignment horizontal="right"/>
    </xf>
    <xf numFmtId="0" fontId="15" fillId="0" borderId="19">
      <alignment horizontal="center" vertical="center" textRotation="90"/>
    </xf>
    <xf numFmtId="4" fontId="13" fillId="0" borderId="0">
      <alignment horizontal="right"/>
    </xf>
    <xf numFmtId="0" fontId="15" fillId="0" borderId="8">
      <alignment horizontal="center" vertical="center" textRotation="90"/>
    </xf>
    <xf numFmtId="0" fontId="15" fillId="0" borderId="42">
      <alignment horizontal="center" vertical="center" textRotation="90"/>
    </xf>
    <xf numFmtId="0" fontId="13" fillId="0" borderId="29"/>
    <xf numFmtId="49" fontId="13" fillId="0" borderId="61">
      <alignment horizontal="center" vertical="center" wrapText="1"/>
    </xf>
    <xf numFmtId="0" fontId="13" fillId="0" borderId="62"/>
    <xf numFmtId="0" fontId="13" fillId="0" borderId="63"/>
    <xf numFmtId="0" fontId="15" fillId="0" borderId="6">
      <alignment horizontal="center" vertical="center" textRotation="90"/>
    </xf>
    <xf numFmtId="49" fontId="23" fillId="0" borderId="52">
      <alignment horizontal="left" vertical="center" wrapText="1"/>
    </xf>
    <xf numFmtId="0" fontId="15" fillId="0" borderId="41">
      <alignment horizontal="center" vertical="center"/>
    </xf>
    <xf numFmtId="0" fontId="13" fillId="0" borderId="27">
      <alignment horizontal="center" vertical="center"/>
    </xf>
    <xf numFmtId="0" fontId="13" fillId="0" borderId="41">
      <alignment horizontal="center" vertical="center"/>
    </xf>
    <xf numFmtId="0" fontId="13" fillId="0" borderId="31">
      <alignment horizontal="center" vertical="center"/>
    </xf>
    <xf numFmtId="0" fontId="13" fillId="0" borderId="48">
      <alignment horizontal="center" vertical="center"/>
    </xf>
    <xf numFmtId="0" fontId="15" fillId="0" borderId="23">
      <alignment horizontal="center" vertical="center"/>
    </xf>
    <xf numFmtId="49" fontId="15" fillId="0" borderId="31">
      <alignment horizontal="center" vertical="center"/>
    </xf>
    <xf numFmtId="49" fontId="13" fillId="0" borderId="61">
      <alignment horizontal="center" vertical="center"/>
    </xf>
    <xf numFmtId="49" fontId="13" fillId="0" borderId="41">
      <alignment horizontal="center" vertical="center"/>
    </xf>
    <xf numFmtId="49" fontId="13" fillId="0" borderId="31">
      <alignment horizontal="center" vertical="center"/>
    </xf>
    <xf numFmtId="49" fontId="13" fillId="0" borderId="48">
      <alignment horizontal="center" vertical="center"/>
    </xf>
    <xf numFmtId="49" fontId="13" fillId="0" borderId="8">
      <alignment horizontal="center" wrapText="1"/>
    </xf>
    <xf numFmtId="0" fontId="13" fillId="0" borderId="8">
      <alignment horizontal="center"/>
    </xf>
    <xf numFmtId="49" fontId="13" fillId="0" borderId="0">
      <alignment horizontal="left"/>
    </xf>
    <xf numFmtId="0" fontId="13" fillId="0" borderId="19">
      <alignment horizontal="center"/>
    </xf>
    <xf numFmtId="49" fontId="13" fillId="0" borderId="19">
      <alignment horizontal="center"/>
    </xf>
    <xf numFmtId="0" fontId="24" fillId="0" borderId="8">
      <alignment wrapText="1"/>
    </xf>
    <xf numFmtId="0" fontId="25" fillId="0" borderId="8"/>
    <xf numFmtId="0" fontId="24" fillId="0" borderId="6">
      <alignment wrapText="1"/>
    </xf>
    <xf numFmtId="0" fontId="24" fillId="0" borderId="19">
      <alignment wrapText="1"/>
    </xf>
    <xf numFmtId="0" fontId="25" fillId="0" borderId="19"/>
    <xf numFmtId="49" fontId="9" fillId="0" borderId="15">
      <alignment horizontal="center"/>
    </xf>
    <xf numFmtId="0" fontId="9" fillId="0" borderId="22">
      <alignment horizontal="left" wrapText="1"/>
    </xf>
    <xf numFmtId="0" fontId="9" fillId="0" borderId="30">
      <alignment horizontal="left" wrapText="1" indent="1"/>
    </xf>
    <xf numFmtId="49" fontId="9" fillId="0" borderId="51">
      <alignment horizontal="center"/>
    </xf>
    <xf numFmtId="49" fontId="9" fillId="0" borderId="23">
      <alignment horizontal="center" wrapText="1"/>
    </xf>
    <xf numFmtId="0" fontId="9" fillId="0" borderId="0">
      <alignment horizontal="left" wrapText="1"/>
    </xf>
    <xf numFmtId="49" fontId="9" fillId="0" borderId="39">
      <alignment horizontal="center" wrapText="1"/>
    </xf>
    <xf numFmtId="49" fontId="9" fillId="0" borderId="10">
      <alignment horizontal="center" vertical="center" wrapText="1"/>
    </xf>
    <xf numFmtId="49" fontId="9" fillId="0" borderId="24">
      <alignment horizontal="center" wrapText="1"/>
    </xf>
    <xf numFmtId="49" fontId="9" fillId="0" borderId="0">
      <alignment horizontal="center" wrapText="1"/>
    </xf>
    <xf numFmtId="49" fontId="9" fillId="0" borderId="34">
      <alignment horizontal="center" vertical="center" wrapText="1"/>
    </xf>
    <xf numFmtId="49" fontId="9" fillId="0" borderId="42">
      <alignment horizontal="center" vertical="center" wrapText="1"/>
    </xf>
    <xf numFmtId="0" fontId="9" fillId="0" borderId="25">
      <alignment horizontal="left" wrapText="1"/>
    </xf>
    <xf numFmtId="0" fontId="9" fillId="0" borderId="18"/>
    <xf numFmtId="0" fontId="9" fillId="0" borderId="18">
      <alignment wrapText="1"/>
    </xf>
    <xf numFmtId="0" fontId="9" fillId="0" borderId="32">
      <alignment horizontal="left" wrapText="1" indent="2"/>
    </xf>
    <xf numFmtId="49" fontId="9" fillId="0" borderId="6">
      <alignment horizontal="center"/>
    </xf>
    <xf numFmtId="49" fontId="9" fillId="0" borderId="7">
      <alignment horizontal="center"/>
    </xf>
    <xf numFmtId="0" fontId="9" fillId="0" borderId="33">
      <alignment horizontal="left" wrapText="1"/>
    </xf>
    <xf numFmtId="0" fontId="9" fillId="3" borderId="0"/>
    <xf numFmtId="49" fontId="9" fillId="0" borderId="31">
      <alignment horizontal="center"/>
    </xf>
    <xf numFmtId="0" fontId="9" fillId="0" borderId="15">
      <alignment horizontal="center"/>
    </xf>
    <xf numFmtId="49" fontId="9" fillId="0" borderId="17">
      <alignment horizontal="center"/>
    </xf>
    <xf numFmtId="166" fontId="9" fillId="0" borderId="15">
      <alignment horizontal="center"/>
    </xf>
    <xf numFmtId="49" fontId="9" fillId="0" borderId="31">
      <alignment horizontal="center" wrapText="1"/>
    </xf>
    <xf numFmtId="0" fontId="9" fillId="0" borderId="8"/>
    <xf numFmtId="0" fontId="9" fillId="3" borderId="21"/>
    <xf numFmtId="0" fontId="9" fillId="0" borderId="8">
      <alignment wrapText="1"/>
    </xf>
    <xf numFmtId="0" fontId="9" fillId="0" borderId="12">
      <alignment horizontal="right"/>
    </xf>
    <xf numFmtId="0" fontId="9" fillId="0" borderId="0">
      <alignment horizontal="center"/>
    </xf>
    <xf numFmtId="0" fontId="9" fillId="0" borderId="0"/>
    <xf numFmtId="0" fontId="9" fillId="0" borderId="36">
      <alignment horizontal="left" wrapText="1"/>
    </xf>
    <xf numFmtId="49" fontId="9" fillId="0" borderId="8"/>
    <xf numFmtId="0" fontId="9" fillId="0" borderId="21"/>
    <xf numFmtId="0" fontId="9" fillId="0" borderId="16">
      <alignment horizontal="center"/>
    </xf>
    <xf numFmtId="0" fontId="9" fillId="0" borderId="8">
      <alignment horizontal="left"/>
    </xf>
    <xf numFmtId="0" fontId="9" fillId="0" borderId="0">
      <alignment horizontal="right"/>
    </xf>
    <xf numFmtId="0" fontId="9" fillId="0" borderId="7">
      <alignment horizontal="left" wrapText="1" indent="2"/>
    </xf>
    <xf numFmtId="49" fontId="9" fillId="0" borderId="0">
      <alignment horizontal="right"/>
    </xf>
    <xf numFmtId="0" fontId="32" fillId="0" borderId="0">
      <alignment horizontal="center" vertical="top"/>
    </xf>
    <xf numFmtId="49" fontId="29" fillId="0" borderId="0"/>
    <xf numFmtId="0" fontId="27" fillId="0" borderId="0">
      <alignment horizontal="left" wrapText="1"/>
    </xf>
    <xf numFmtId="0" fontId="29" fillId="0" borderId="14"/>
    <xf numFmtId="0" fontId="31" fillId="0" borderId="0"/>
    <xf numFmtId="0" fontId="29" fillId="0" borderId="0"/>
    <xf numFmtId="0" fontId="28" fillId="0" borderId="8"/>
    <xf numFmtId="0" fontId="9" fillId="0" borderId="0">
      <alignment horizontal="left"/>
    </xf>
    <xf numFmtId="0" fontId="27" fillId="0" borderId="0">
      <alignment horizontal="center" wrapText="1"/>
    </xf>
    <xf numFmtId="49" fontId="29" fillId="0" borderId="13">
      <alignment horizontal="center"/>
    </xf>
    <xf numFmtId="0" fontId="29" fillId="0" borderId="11"/>
    <xf numFmtId="49" fontId="33" fillId="0" borderId="12">
      <alignment horizontal="right"/>
    </xf>
    <xf numFmtId="0" fontId="9" fillId="0" borderId="10">
      <alignment horizontal="center"/>
    </xf>
    <xf numFmtId="0" fontId="30" fillId="0" borderId="0"/>
    <xf numFmtId="0" fontId="28" fillId="0" borderId="0"/>
    <xf numFmtId="0" fontId="26" fillId="0" borderId="0"/>
    <xf numFmtId="0" fontId="36" fillId="0" borderId="19"/>
    <xf numFmtId="0" fontId="28" fillId="0" borderId="9"/>
    <xf numFmtId="0" fontId="9" fillId="0" borderId="19">
      <alignment horizontal="center"/>
    </xf>
    <xf numFmtId="49" fontId="9" fillId="0" borderId="48">
      <alignment horizontal="center" vertical="center"/>
    </xf>
    <xf numFmtId="0" fontId="35" fillId="0" borderId="19">
      <alignment wrapText="1"/>
    </xf>
    <xf numFmtId="49" fontId="9" fillId="0" borderId="0">
      <alignment horizontal="left"/>
    </xf>
    <xf numFmtId="49" fontId="9" fillId="0" borderId="31">
      <alignment horizontal="center" vertical="center"/>
    </xf>
    <xf numFmtId="0" fontId="36" fillId="0" borderId="8"/>
    <xf numFmtId="49" fontId="9" fillId="0" borderId="41">
      <alignment horizontal="center" vertical="center"/>
    </xf>
    <xf numFmtId="49" fontId="26" fillId="0" borderId="31">
      <alignment horizontal="center" vertical="center"/>
    </xf>
    <xf numFmtId="0" fontId="9" fillId="0" borderId="48">
      <alignment horizontal="center" vertical="center"/>
    </xf>
    <xf numFmtId="0" fontId="9" fillId="0" borderId="31">
      <alignment horizontal="center" vertical="center"/>
    </xf>
    <xf numFmtId="0" fontId="35" fillId="0" borderId="6">
      <alignment wrapText="1"/>
    </xf>
    <xf numFmtId="0" fontId="9" fillId="0" borderId="8">
      <alignment horizontal="center"/>
    </xf>
    <xf numFmtId="49" fontId="9" fillId="0" borderId="61">
      <alignment horizontal="center" vertical="center"/>
    </xf>
    <xf numFmtId="0" fontId="35" fillId="0" borderId="8">
      <alignment wrapText="1"/>
    </xf>
    <xf numFmtId="0" fontId="26" fillId="0" borderId="23">
      <alignment horizontal="center" vertical="center"/>
    </xf>
    <xf numFmtId="49" fontId="9" fillId="0" borderId="8">
      <alignment horizontal="center" wrapText="1"/>
    </xf>
    <xf numFmtId="49" fontId="9" fillId="0" borderId="19">
      <alignment horizontal="center"/>
    </xf>
    <xf numFmtId="49" fontId="9" fillId="0" borderId="61">
      <alignment horizontal="center" vertical="center" wrapText="1"/>
    </xf>
    <xf numFmtId="0" fontId="9" fillId="0" borderId="41">
      <alignment horizontal="center" vertical="center"/>
    </xf>
    <xf numFmtId="4" fontId="9" fillId="0" borderId="0">
      <alignment horizontal="right"/>
    </xf>
    <xf numFmtId="49" fontId="9" fillId="0" borderId="41">
      <alignment horizontal="center" wrapText="1"/>
    </xf>
    <xf numFmtId="0" fontId="26" fillId="0" borderId="0">
      <alignment horizontal="center"/>
    </xf>
    <xf numFmtId="49" fontId="26" fillId="0" borderId="31">
      <alignment horizontal="center" vertical="center" wrapText="1"/>
    </xf>
    <xf numFmtId="0" fontId="26" fillId="0" borderId="19">
      <alignment horizontal="center" vertical="center" textRotation="90"/>
    </xf>
    <xf numFmtId="49" fontId="9" fillId="0" borderId="8">
      <alignment horizontal="left" vertical="center" wrapText="1" indent="3"/>
    </xf>
    <xf numFmtId="0" fontId="29" fillId="0" borderId="21"/>
    <xf numFmtId="4" fontId="9" fillId="0" borderId="60">
      <alignment horizontal="right"/>
    </xf>
    <xf numFmtId="0" fontId="26" fillId="0" borderId="8">
      <alignment horizontal="center" vertical="center" textRotation="90" wrapText="1"/>
    </xf>
    <xf numFmtId="49" fontId="9" fillId="0" borderId="59">
      <alignment horizontal="center" vertical="center" wrapText="1"/>
    </xf>
    <xf numFmtId="4" fontId="9" fillId="0" borderId="0">
      <alignment horizontal="right" shrinkToFit="1"/>
    </xf>
    <xf numFmtId="49" fontId="34" fillId="0" borderId="44">
      <alignment horizontal="left" vertical="center" wrapText="1"/>
    </xf>
    <xf numFmtId="0" fontId="9" fillId="0" borderId="28">
      <alignment horizontal="center" vertical="top"/>
    </xf>
    <xf numFmtId="0" fontId="9" fillId="0" borderId="26">
      <alignment horizontal="left" wrapText="1"/>
    </xf>
    <xf numFmtId="49" fontId="9" fillId="0" borderId="58">
      <alignment horizontal="left" vertical="center" wrapText="1" indent="3"/>
    </xf>
    <xf numFmtId="49" fontId="9" fillId="0" borderId="0">
      <alignment horizontal="center" vertical="center" wrapText="1"/>
    </xf>
    <xf numFmtId="49" fontId="9" fillId="0" borderId="57">
      <alignment horizontal="left" vertical="center" wrapText="1" indent="3"/>
    </xf>
    <xf numFmtId="49" fontId="9" fillId="0" borderId="0">
      <alignment horizontal="left" vertical="center" wrapText="1" indent="3"/>
    </xf>
    <xf numFmtId="4" fontId="9" fillId="0" borderId="56">
      <alignment horizontal="right"/>
    </xf>
    <xf numFmtId="49" fontId="9" fillId="0" borderId="55">
      <alignment horizontal="left" vertical="center" wrapText="1" indent="3"/>
    </xf>
    <xf numFmtId="0" fontId="9" fillId="0" borderId="0">
      <alignment vertical="center"/>
    </xf>
    <xf numFmtId="0" fontId="30" fillId="0" borderId="14"/>
    <xf numFmtId="49" fontId="9" fillId="0" borderId="8">
      <alignment horizontal="left"/>
    </xf>
    <xf numFmtId="0" fontId="9" fillId="0" borderId="27">
      <alignment horizontal="center" vertical="center"/>
    </xf>
    <xf numFmtId="0" fontId="9" fillId="0" borderId="7"/>
    <xf numFmtId="4" fontId="9" fillId="0" borderId="21">
      <alignment horizontal="right"/>
    </xf>
    <xf numFmtId="49" fontId="26" fillId="0" borderId="23">
      <alignment horizontal="center"/>
    </xf>
    <xf numFmtId="0" fontId="26" fillId="0" borderId="41">
      <alignment horizontal="center" vertical="center"/>
    </xf>
    <xf numFmtId="0" fontId="9" fillId="0" borderId="51"/>
    <xf numFmtId="49" fontId="9" fillId="0" borderId="21">
      <alignment horizontal="center" vertical="center" wrapText="1"/>
    </xf>
    <xf numFmtId="0" fontId="26" fillId="0" borderId="43"/>
    <xf numFmtId="49" fontId="34" fillId="0" borderId="52">
      <alignment horizontal="left" vertical="center" wrapText="1"/>
    </xf>
    <xf numFmtId="49" fontId="9" fillId="0" borderId="54">
      <alignment horizontal="left" vertical="center" wrapText="1" indent="2"/>
    </xf>
    <xf numFmtId="49" fontId="9" fillId="0" borderId="19">
      <alignment horizontal="left" vertical="center" wrapText="1" indent="3"/>
    </xf>
    <xf numFmtId="49" fontId="9" fillId="0" borderId="6">
      <alignment horizontal="center" vertical="top" wrapText="1"/>
    </xf>
    <xf numFmtId="0" fontId="26" fillId="0" borderId="19">
      <alignment horizontal="center" vertical="center" textRotation="90" wrapText="1"/>
    </xf>
    <xf numFmtId="4" fontId="9" fillId="0" borderId="53">
      <alignment horizontal="right"/>
    </xf>
    <xf numFmtId="4" fontId="9" fillId="0" borderId="49">
      <alignment horizontal="right"/>
    </xf>
    <xf numFmtId="0" fontId="9" fillId="0" borderId="33">
      <alignment horizontal="left" wrapText="1" indent="1"/>
    </xf>
    <xf numFmtId="49" fontId="26" fillId="0" borderId="23">
      <alignment horizontal="center" vertical="center" wrapText="1"/>
    </xf>
    <xf numFmtId="0" fontId="29" fillId="0" borderId="29"/>
    <xf numFmtId="0" fontId="9" fillId="0" borderId="0">
      <alignment horizontal="center" wrapText="1"/>
    </xf>
    <xf numFmtId="0" fontId="34" fillId="0" borderId="52">
      <alignment horizontal="left" vertical="center" wrapText="1"/>
    </xf>
    <xf numFmtId="0" fontId="29" fillId="0" borderId="28"/>
    <xf numFmtId="49" fontId="9" fillId="0" borderId="28">
      <alignment horizontal="center" vertical="center" wrapText="1"/>
    </xf>
    <xf numFmtId="4" fontId="9" fillId="0" borderId="8">
      <alignment horizontal="right"/>
    </xf>
    <xf numFmtId="4" fontId="9" fillId="0" borderId="10">
      <alignment horizontal="right"/>
    </xf>
    <xf numFmtId="0" fontId="9" fillId="0" borderId="30">
      <alignment horizontal="left" wrapText="1"/>
    </xf>
    <xf numFmtId="0" fontId="26" fillId="0" borderId="6">
      <alignment horizontal="center" vertical="center" textRotation="90"/>
    </xf>
    <xf numFmtId="0" fontId="9" fillId="0" borderId="6">
      <alignment horizontal="center" vertical="top"/>
    </xf>
    <xf numFmtId="0" fontId="9" fillId="0" borderId="63"/>
    <xf numFmtId="0" fontId="9" fillId="0" borderId="62"/>
    <xf numFmtId="49" fontId="9" fillId="0" borderId="29">
      <alignment horizontal="center"/>
    </xf>
    <xf numFmtId="49" fontId="9" fillId="0" borderId="48">
      <alignment horizontal="center" vertical="center" wrapText="1"/>
    </xf>
    <xf numFmtId="0" fontId="9" fillId="0" borderId="6">
      <alignment horizontal="center" vertical="top" wrapText="1"/>
    </xf>
    <xf numFmtId="49" fontId="9" fillId="0" borderId="34">
      <alignment horizontal="center"/>
    </xf>
    <xf numFmtId="0" fontId="9" fillId="0" borderId="29"/>
    <xf numFmtId="49" fontId="9" fillId="0" borderId="8">
      <alignment horizontal="center" vertical="center" wrapText="1"/>
    </xf>
    <xf numFmtId="0" fontId="34" fillId="0" borderId="43">
      <alignment horizontal="left" vertical="center" wrapText="1"/>
    </xf>
    <xf numFmtId="49" fontId="9" fillId="0" borderId="47">
      <alignment horizontal="left" vertical="center" wrapText="1" indent="3"/>
    </xf>
    <xf numFmtId="49" fontId="9" fillId="0" borderId="31">
      <alignment horizontal="center" vertical="center" wrapText="1"/>
    </xf>
    <xf numFmtId="49" fontId="9" fillId="0" borderId="44">
      <alignment horizontal="left" vertical="center" wrapText="1" indent="3"/>
    </xf>
    <xf numFmtId="49" fontId="9" fillId="0" borderId="41">
      <alignment horizontal="center" vertical="center" wrapText="1"/>
    </xf>
    <xf numFmtId="49" fontId="9" fillId="0" borderId="46">
      <alignment horizontal="left" vertical="center" wrapText="1" indent="3"/>
    </xf>
    <xf numFmtId="4" fontId="9" fillId="0" borderId="29">
      <alignment horizontal="right"/>
    </xf>
    <xf numFmtId="4" fontId="9" fillId="0" borderId="28">
      <alignment horizontal="right"/>
    </xf>
    <xf numFmtId="0" fontId="9" fillId="0" borderId="28"/>
    <xf numFmtId="49" fontId="9" fillId="0" borderId="27">
      <alignment horizontal="center" vertical="center" wrapText="1"/>
    </xf>
    <xf numFmtId="49" fontId="9" fillId="0" borderId="45">
      <alignment horizontal="left" vertical="center" wrapText="1" indent="2"/>
    </xf>
    <xf numFmtId="0" fontId="26" fillId="0" borderId="42">
      <alignment horizontal="center" vertical="center" textRotation="90" wrapText="1"/>
    </xf>
    <xf numFmtId="0" fontId="9" fillId="0" borderId="30">
      <alignment horizontal="left" wrapText="1" indent="2"/>
    </xf>
    <xf numFmtId="0" fontId="9" fillId="0" borderId="36">
      <alignment horizontal="left" wrapText="1" indent="1"/>
    </xf>
    <xf numFmtId="0" fontId="29" fillId="0" borderId="8"/>
    <xf numFmtId="0" fontId="9" fillId="0" borderId="26">
      <alignment horizontal="left" wrapText="1" indent="2"/>
    </xf>
    <xf numFmtId="0" fontId="26" fillId="0" borderId="42">
      <alignment horizontal="center" vertical="center" textRotation="90"/>
    </xf>
    <xf numFmtId="0" fontId="29" fillId="0" borderId="19"/>
    <xf numFmtId="0" fontId="26" fillId="0" borderId="8"/>
    <xf numFmtId="0" fontId="26" fillId="0" borderId="8">
      <alignment horizontal="center" vertical="center" textRotation="90"/>
    </xf>
    <xf numFmtId="49" fontId="9" fillId="0" borderId="41">
      <alignment horizontal="center"/>
    </xf>
    <xf numFmtId="0" fontId="29" fillId="4" borderId="0"/>
    <xf numFmtId="0" fontId="30" fillId="0" borderId="0"/>
    <xf numFmtId="0" fontId="30" fillId="0" borderId="0"/>
    <xf numFmtId="0" fontId="30" fillId="0" borderId="0"/>
    <xf numFmtId="0" fontId="26" fillId="0" borderId="15">
      <alignment horizontal="left" wrapText="1"/>
    </xf>
    <xf numFmtId="4" fontId="9" fillId="0" borderId="35">
      <alignment horizontal="right"/>
    </xf>
    <xf numFmtId="0" fontId="37" fillId="0" borderId="0"/>
    <xf numFmtId="0" fontId="38" fillId="0" borderId="0">
      <alignment horizontal="center" wrapText="1"/>
    </xf>
    <xf numFmtId="0" fontId="39" fillId="0" borderId="8"/>
    <xf numFmtId="0" fontId="39" fillId="0" borderId="0"/>
    <xf numFmtId="0" fontId="40" fillId="0" borderId="0"/>
    <xf numFmtId="0" fontId="38" fillId="0" borderId="0">
      <alignment horizontal="left" wrapText="1"/>
    </xf>
    <xf numFmtId="0" fontId="41" fillId="0" borderId="0"/>
    <xf numFmtId="0" fontId="42" fillId="0" borderId="0"/>
    <xf numFmtId="0" fontId="39" fillId="0" borderId="9"/>
    <xf numFmtId="0" fontId="43" fillId="0" borderId="10">
      <alignment horizontal="center"/>
    </xf>
    <xf numFmtId="0" fontId="40" fillId="0" borderId="11"/>
    <xf numFmtId="0" fontId="43" fillId="0" borderId="0">
      <alignment horizontal="left"/>
    </xf>
    <xf numFmtId="0" fontId="44" fillId="0" borderId="0">
      <alignment horizontal="center" vertical="top"/>
    </xf>
    <xf numFmtId="49" fontId="45" fillId="0" borderId="12">
      <alignment horizontal="right"/>
    </xf>
    <xf numFmtId="49" fontId="40" fillId="0" borderId="13">
      <alignment horizontal="center"/>
    </xf>
    <xf numFmtId="0" fontId="40" fillId="0" borderId="14"/>
    <xf numFmtId="49" fontId="40" fillId="0" borderId="0"/>
    <xf numFmtId="49" fontId="43" fillId="0" borderId="0">
      <alignment horizontal="right"/>
    </xf>
    <xf numFmtId="0" fontId="43" fillId="0" borderId="0"/>
    <xf numFmtId="0" fontId="43" fillId="0" borderId="0">
      <alignment horizontal="center"/>
    </xf>
    <xf numFmtId="0" fontId="43" fillId="0" borderId="12">
      <alignment horizontal="right"/>
    </xf>
    <xf numFmtId="166" fontId="43" fillId="0" borderId="15">
      <alignment horizontal="center"/>
    </xf>
    <xf numFmtId="49" fontId="43" fillId="0" borderId="0"/>
    <xf numFmtId="0" fontId="43" fillId="0" borderId="0">
      <alignment horizontal="right"/>
    </xf>
    <xf numFmtId="0" fontId="43" fillId="0" borderId="16">
      <alignment horizontal="center"/>
    </xf>
    <xf numFmtId="0" fontId="43" fillId="0" borderId="8">
      <alignment wrapText="1"/>
    </xf>
    <xf numFmtId="49" fontId="43" fillId="0" borderId="17">
      <alignment horizontal="center"/>
    </xf>
    <xf numFmtId="0" fontId="43" fillId="0" borderId="18">
      <alignment wrapText="1"/>
    </xf>
    <xf numFmtId="49" fontId="43" fillId="0" borderId="15">
      <alignment horizontal="center"/>
    </xf>
    <xf numFmtId="0" fontId="43" fillId="0" borderId="19">
      <alignment horizontal="left"/>
    </xf>
    <xf numFmtId="49" fontId="43" fillId="0" borderId="19"/>
    <xf numFmtId="0" fontId="43" fillId="0" borderId="15">
      <alignment horizontal="center"/>
    </xf>
    <xf numFmtId="49" fontId="43" fillId="0" borderId="20">
      <alignment horizontal="center"/>
    </xf>
    <xf numFmtId="0" fontId="41" fillId="0" borderId="21"/>
    <xf numFmtId="49" fontId="43" fillId="0" borderId="6">
      <alignment horizontal="center" vertical="center" wrapText="1"/>
    </xf>
    <xf numFmtId="49" fontId="43" fillId="0" borderId="42">
      <alignment horizontal="center" vertical="center" wrapText="1"/>
    </xf>
    <xf numFmtId="49" fontId="43" fillId="0" borderId="34">
      <alignment horizontal="center" vertical="center" wrapText="1"/>
    </xf>
    <xf numFmtId="49" fontId="43" fillId="0" borderId="10">
      <alignment horizontal="center" vertical="center" wrapText="1"/>
    </xf>
    <xf numFmtId="0" fontId="43" fillId="0" borderId="22">
      <alignment horizontal="left" wrapText="1"/>
    </xf>
    <xf numFmtId="49" fontId="43" fillId="0" borderId="23">
      <alignment horizontal="center" wrapText="1"/>
    </xf>
    <xf numFmtId="49" fontId="43" fillId="0" borderId="24">
      <alignment horizontal="center"/>
    </xf>
    <xf numFmtId="4" fontId="43" fillId="0" borderId="6">
      <alignment horizontal="right"/>
    </xf>
    <xf numFmtId="4" fontId="43" fillId="0" borderId="7">
      <alignment horizontal="right"/>
    </xf>
    <xf numFmtId="0" fontId="43" fillId="0" borderId="25">
      <alignment horizontal="left" wrapText="1"/>
    </xf>
    <xf numFmtId="4" fontId="43" fillId="0" borderId="50">
      <alignment horizontal="right"/>
    </xf>
    <xf numFmtId="0" fontId="43" fillId="0" borderId="26">
      <alignment horizontal="left" wrapText="1" indent="1"/>
    </xf>
    <xf numFmtId="49" fontId="43" fillId="0" borderId="27">
      <alignment horizontal="center" wrapText="1"/>
    </xf>
    <xf numFmtId="49" fontId="43" fillId="0" borderId="28">
      <alignment horizontal="center"/>
    </xf>
    <xf numFmtId="0" fontId="43" fillId="0" borderId="30">
      <alignment horizontal="left" wrapText="1" indent="1"/>
    </xf>
    <xf numFmtId="49" fontId="43" fillId="0" borderId="51">
      <alignment horizontal="center"/>
    </xf>
    <xf numFmtId="49" fontId="43" fillId="0" borderId="11">
      <alignment horizontal="center"/>
    </xf>
    <xf numFmtId="49" fontId="43" fillId="0" borderId="0">
      <alignment horizontal="center"/>
    </xf>
    <xf numFmtId="0" fontId="43" fillId="0" borderId="7">
      <alignment horizontal="left" wrapText="1" indent="2"/>
    </xf>
    <xf numFmtId="49" fontId="43" fillId="0" borderId="31">
      <alignment horizontal="center"/>
    </xf>
    <xf numFmtId="49" fontId="43" fillId="0" borderId="6">
      <alignment horizontal="center"/>
    </xf>
    <xf numFmtId="0" fontId="43" fillId="0" borderId="32">
      <alignment horizontal="left" wrapText="1" indent="2"/>
    </xf>
    <xf numFmtId="0" fontId="43" fillId="0" borderId="21"/>
    <xf numFmtId="0" fontId="43" fillId="3" borderId="21"/>
    <xf numFmtId="0" fontId="43" fillId="3" borderId="0"/>
    <xf numFmtId="0" fontId="43" fillId="0" borderId="0">
      <alignment horizontal="left" wrapText="1"/>
    </xf>
    <xf numFmtId="49" fontId="43" fillId="0" borderId="0">
      <alignment horizontal="center" wrapText="1"/>
    </xf>
    <xf numFmtId="0" fontId="43" fillId="0" borderId="8">
      <alignment horizontal="left"/>
    </xf>
    <xf numFmtId="49" fontId="43" fillId="0" borderId="8"/>
    <xf numFmtId="0" fontId="43" fillId="0" borderId="8"/>
    <xf numFmtId="0" fontId="43" fillId="0" borderId="33">
      <alignment horizontal="left" wrapText="1"/>
    </xf>
    <xf numFmtId="49" fontId="43" fillId="0" borderId="24">
      <alignment horizontal="center" wrapText="1"/>
    </xf>
    <xf numFmtId="4" fontId="43" fillId="0" borderId="34">
      <alignment horizontal="right"/>
    </xf>
    <xf numFmtId="4" fontId="43" fillId="0" borderId="35">
      <alignment horizontal="right"/>
    </xf>
    <xf numFmtId="0" fontId="43" fillId="0" borderId="36">
      <alignment horizontal="left" wrapText="1"/>
    </xf>
    <xf numFmtId="49" fontId="43" fillId="0" borderId="31">
      <alignment horizontal="center" wrapText="1"/>
    </xf>
    <xf numFmtId="49" fontId="43" fillId="0" borderId="7">
      <alignment horizontal="center"/>
    </xf>
    <xf numFmtId="0" fontId="43" fillId="0" borderId="18"/>
    <xf numFmtId="0" fontId="43" fillId="0" borderId="37"/>
    <xf numFmtId="0" fontId="37" fillId="0" borderId="32">
      <alignment horizontal="left" wrapText="1"/>
    </xf>
    <xf numFmtId="0" fontId="43" fillId="0" borderId="38">
      <alignment horizontal="center" wrapText="1"/>
    </xf>
    <xf numFmtId="49" fontId="43" fillId="0" borderId="39">
      <alignment horizontal="center" wrapText="1"/>
    </xf>
    <xf numFmtId="4" fontId="43" fillId="0" borderId="24">
      <alignment horizontal="right"/>
    </xf>
    <xf numFmtId="4" fontId="43" fillId="0" borderId="40">
      <alignment horizontal="right"/>
    </xf>
    <xf numFmtId="0" fontId="37" fillId="0" borderId="15">
      <alignment horizontal="left" wrapText="1"/>
    </xf>
    <xf numFmtId="0" fontId="40" fillId="0" borderId="21"/>
    <xf numFmtId="0" fontId="43" fillId="0" borderId="0">
      <alignment horizontal="center" wrapText="1"/>
    </xf>
    <xf numFmtId="0" fontId="37" fillId="0" borderId="0">
      <alignment horizontal="center"/>
    </xf>
    <xf numFmtId="0" fontId="37" fillId="0" borderId="8"/>
    <xf numFmtId="49" fontId="43" fillId="0" borderId="8">
      <alignment horizontal="left"/>
    </xf>
    <xf numFmtId="49" fontId="43" fillId="0" borderId="34">
      <alignment horizontal="center"/>
    </xf>
    <xf numFmtId="0" fontId="43" fillId="0" borderId="26">
      <alignment horizontal="left" wrapText="1"/>
    </xf>
    <xf numFmtId="49" fontId="43" fillId="0" borderId="29">
      <alignment horizontal="center"/>
    </xf>
    <xf numFmtId="0" fontId="43" fillId="0" borderId="30">
      <alignment horizontal="left" wrapText="1"/>
    </xf>
    <xf numFmtId="0" fontId="40" fillId="0" borderId="28"/>
    <xf numFmtId="0" fontId="40" fillId="0" borderId="29"/>
    <xf numFmtId="0" fontId="43" fillId="0" borderId="33">
      <alignment horizontal="left" wrapText="1" indent="1"/>
    </xf>
    <xf numFmtId="49" fontId="43" fillId="0" borderId="41">
      <alignment horizontal="center" wrapText="1"/>
    </xf>
    <xf numFmtId="0" fontId="43" fillId="0" borderId="36">
      <alignment horizontal="left" wrapText="1" indent="1"/>
    </xf>
    <xf numFmtId="0" fontId="43" fillId="0" borderId="26">
      <alignment horizontal="left" wrapText="1" indent="2"/>
    </xf>
    <xf numFmtId="0" fontId="43" fillId="0" borderId="30">
      <alignment horizontal="left" wrapText="1" indent="2"/>
    </xf>
    <xf numFmtId="49" fontId="43" fillId="0" borderId="41">
      <alignment horizontal="center"/>
    </xf>
    <xf numFmtId="0" fontId="40" fillId="0" borderId="19"/>
    <xf numFmtId="0" fontId="40" fillId="0" borderId="8"/>
    <xf numFmtId="0" fontId="37" fillId="0" borderId="42">
      <alignment horizontal="center" vertical="center" textRotation="90" wrapText="1"/>
    </xf>
    <xf numFmtId="0" fontId="43" fillId="0" borderId="6">
      <alignment horizontal="center" vertical="top" wrapText="1"/>
    </xf>
    <xf numFmtId="0" fontId="43" fillId="0" borderId="28">
      <alignment horizontal="center" vertical="top"/>
    </xf>
    <xf numFmtId="0" fontId="43" fillId="0" borderId="6">
      <alignment horizontal="center" vertical="top"/>
    </xf>
    <xf numFmtId="49" fontId="43" fillId="0" borderId="6">
      <alignment horizontal="center" vertical="top" wrapText="1"/>
    </xf>
    <xf numFmtId="0" fontId="37" fillId="0" borderId="43"/>
    <xf numFmtId="49" fontId="37" fillId="0" borderId="23">
      <alignment horizontal="center"/>
    </xf>
    <xf numFmtId="0" fontId="41" fillId="0" borderId="14"/>
    <xf numFmtId="49" fontId="46" fillId="0" borderId="44">
      <alignment horizontal="left" vertical="center" wrapText="1"/>
    </xf>
    <xf numFmtId="49" fontId="37" fillId="0" borderId="31">
      <alignment horizontal="center" vertical="center" wrapText="1"/>
    </xf>
    <xf numFmtId="49" fontId="43" fillId="0" borderId="45">
      <alignment horizontal="left" vertical="center" wrapText="1" indent="2"/>
    </xf>
    <xf numFmtId="49" fontId="43" fillId="0" borderId="27">
      <alignment horizontal="center" vertical="center" wrapText="1"/>
    </xf>
    <xf numFmtId="0" fontId="43" fillId="0" borderId="28"/>
    <xf numFmtId="4" fontId="43" fillId="0" borderId="28">
      <alignment horizontal="right"/>
    </xf>
    <xf numFmtId="4" fontId="43" fillId="0" borderId="29">
      <alignment horizontal="right"/>
    </xf>
    <xf numFmtId="49" fontId="43" fillId="0" borderId="46">
      <alignment horizontal="left" vertical="center" wrapText="1" indent="3"/>
    </xf>
    <xf numFmtId="49" fontId="43" fillId="0" borderId="41">
      <alignment horizontal="center" vertical="center" wrapText="1"/>
    </xf>
    <xf numFmtId="49" fontId="43" fillId="0" borderId="44">
      <alignment horizontal="left" vertical="center" wrapText="1" indent="3"/>
    </xf>
    <xf numFmtId="49" fontId="43" fillId="0" borderId="31">
      <alignment horizontal="center" vertical="center" wrapText="1"/>
    </xf>
    <xf numFmtId="49" fontId="43" fillId="0" borderId="47">
      <alignment horizontal="left" vertical="center" wrapText="1" indent="3"/>
    </xf>
    <xf numFmtId="0" fontId="46" fillId="0" borderId="43">
      <alignment horizontal="left" vertical="center" wrapText="1"/>
    </xf>
    <xf numFmtId="49" fontId="43" fillId="0" borderId="48">
      <alignment horizontal="center" vertical="center" wrapText="1"/>
    </xf>
    <xf numFmtId="4" fontId="43" fillId="0" borderId="10">
      <alignment horizontal="right"/>
    </xf>
    <xf numFmtId="4" fontId="43" fillId="0" borderId="49">
      <alignment horizontal="right"/>
    </xf>
    <xf numFmtId="0" fontId="37" fillId="0" borderId="19">
      <alignment horizontal="center" vertical="center" textRotation="90" wrapText="1"/>
    </xf>
    <xf numFmtId="49" fontId="43" fillId="0" borderId="19">
      <alignment horizontal="left" vertical="center" wrapText="1" indent="3"/>
    </xf>
    <xf numFmtId="49" fontId="43" fillId="0" borderId="21">
      <alignment horizontal="center" vertical="center" wrapText="1"/>
    </xf>
    <xf numFmtId="4" fontId="43" fillId="0" borderId="21">
      <alignment horizontal="right"/>
    </xf>
    <xf numFmtId="0" fontId="43" fillId="0" borderId="0">
      <alignment vertical="center"/>
    </xf>
    <xf numFmtId="49" fontId="43" fillId="0" borderId="0">
      <alignment horizontal="left" vertical="center" wrapText="1" indent="3"/>
    </xf>
    <xf numFmtId="49" fontId="43" fillId="0" borderId="0">
      <alignment horizontal="center" vertical="center" wrapText="1"/>
    </xf>
    <xf numFmtId="4" fontId="43" fillId="0" borderId="0">
      <alignment horizontal="right" shrinkToFit="1"/>
    </xf>
    <xf numFmtId="0" fontId="37" fillId="0" borderId="8">
      <alignment horizontal="center" vertical="center" textRotation="90" wrapText="1"/>
    </xf>
    <xf numFmtId="49" fontId="43" fillId="0" borderId="8">
      <alignment horizontal="left" vertical="center" wrapText="1" indent="3"/>
    </xf>
    <xf numFmtId="49" fontId="43" fillId="0" borderId="8">
      <alignment horizontal="center" vertical="center" wrapText="1"/>
    </xf>
    <xf numFmtId="4" fontId="43" fillId="0" borderId="8">
      <alignment horizontal="right"/>
    </xf>
    <xf numFmtId="49" fontId="43" fillId="0" borderId="28">
      <alignment horizontal="center" vertical="center" wrapText="1"/>
    </xf>
    <xf numFmtId="0" fontId="46" fillId="0" borderId="52">
      <alignment horizontal="left" vertical="center" wrapText="1"/>
    </xf>
    <xf numFmtId="49" fontId="37" fillId="0" borderId="23">
      <alignment horizontal="center" vertical="center" wrapText="1"/>
    </xf>
    <xf numFmtId="4" fontId="43" fillId="0" borderId="53">
      <alignment horizontal="right"/>
    </xf>
    <xf numFmtId="49" fontId="43" fillId="0" borderId="54">
      <alignment horizontal="left" vertical="center" wrapText="1" indent="2"/>
    </xf>
    <xf numFmtId="0" fontId="43" fillId="0" borderId="51"/>
    <xf numFmtId="0" fontId="43" fillId="0" borderId="7"/>
    <xf numFmtId="49" fontId="43" fillId="0" borderId="55">
      <alignment horizontal="left" vertical="center" wrapText="1" indent="3"/>
    </xf>
    <xf numFmtId="4" fontId="43" fillId="0" borderId="56">
      <alignment horizontal="right"/>
    </xf>
    <xf numFmtId="49" fontId="43" fillId="0" borderId="57">
      <alignment horizontal="left" vertical="center" wrapText="1" indent="3"/>
    </xf>
    <xf numFmtId="49" fontId="43" fillId="0" borderId="58">
      <alignment horizontal="left" vertical="center" wrapText="1" indent="3"/>
    </xf>
    <xf numFmtId="49" fontId="43" fillId="0" borderId="59">
      <alignment horizontal="center" vertical="center" wrapText="1"/>
    </xf>
    <xf numFmtId="4" fontId="43" fillId="0" borderId="60">
      <alignment horizontal="right"/>
    </xf>
    <xf numFmtId="0" fontId="37" fillId="0" borderId="19">
      <alignment horizontal="center" vertical="center" textRotation="90"/>
    </xf>
    <xf numFmtId="4" fontId="43" fillId="0" borderId="0">
      <alignment horizontal="right"/>
    </xf>
    <xf numFmtId="0" fontId="37" fillId="0" borderId="8">
      <alignment horizontal="center" vertical="center" textRotation="90"/>
    </xf>
    <xf numFmtId="0" fontId="37" fillId="0" borderId="42">
      <alignment horizontal="center" vertical="center" textRotation="90"/>
    </xf>
    <xf numFmtId="0" fontId="43" fillId="0" borderId="29"/>
    <xf numFmtId="49" fontId="43" fillId="0" borderId="61">
      <alignment horizontal="center" vertical="center" wrapText="1"/>
    </xf>
    <xf numFmtId="0" fontId="43" fillId="0" borderId="62"/>
    <xf numFmtId="0" fontId="43" fillId="0" borderId="63"/>
    <xf numFmtId="0" fontId="37" fillId="0" borderId="6">
      <alignment horizontal="center" vertical="center" textRotation="90"/>
    </xf>
    <xf numFmtId="49" fontId="46" fillId="0" borderId="52">
      <alignment horizontal="left" vertical="center" wrapText="1"/>
    </xf>
    <xf numFmtId="0" fontId="37" fillId="0" borderId="41">
      <alignment horizontal="center" vertical="center"/>
    </xf>
    <xf numFmtId="0" fontId="43" fillId="0" borderId="27">
      <alignment horizontal="center" vertical="center"/>
    </xf>
    <xf numFmtId="0" fontId="43" fillId="0" borderId="41">
      <alignment horizontal="center" vertical="center"/>
    </xf>
    <xf numFmtId="0" fontId="43" fillId="0" borderId="31">
      <alignment horizontal="center" vertical="center"/>
    </xf>
    <xf numFmtId="0" fontId="43" fillId="0" borderId="48">
      <alignment horizontal="center" vertical="center"/>
    </xf>
    <xf numFmtId="0" fontId="37" fillId="0" borderId="23">
      <alignment horizontal="center" vertical="center"/>
    </xf>
    <xf numFmtId="49" fontId="37" fillId="0" borderId="31">
      <alignment horizontal="center" vertical="center"/>
    </xf>
    <xf numFmtId="49" fontId="43" fillId="0" borderId="61">
      <alignment horizontal="center" vertical="center"/>
    </xf>
    <xf numFmtId="49" fontId="43" fillId="0" borderId="41">
      <alignment horizontal="center" vertical="center"/>
    </xf>
    <xf numFmtId="49" fontId="43" fillId="0" borderId="31">
      <alignment horizontal="center" vertical="center"/>
    </xf>
    <xf numFmtId="49" fontId="43" fillId="0" borderId="48">
      <alignment horizontal="center" vertical="center"/>
    </xf>
    <xf numFmtId="49" fontId="43" fillId="0" borderId="8">
      <alignment horizontal="center" wrapText="1"/>
    </xf>
    <xf numFmtId="0" fontId="43" fillId="0" borderId="8">
      <alignment horizontal="center"/>
    </xf>
    <xf numFmtId="49" fontId="43" fillId="0" borderId="0">
      <alignment horizontal="left"/>
    </xf>
    <xf numFmtId="0" fontId="43" fillId="0" borderId="19">
      <alignment horizontal="center"/>
    </xf>
    <xf numFmtId="49" fontId="43" fillId="0" borderId="19">
      <alignment horizontal="center"/>
    </xf>
    <xf numFmtId="0" fontId="47" fillId="0" borderId="8">
      <alignment wrapText="1"/>
    </xf>
    <xf numFmtId="0" fontId="48" fillId="0" borderId="8"/>
    <xf numFmtId="0" fontId="47" fillId="0" borderId="6">
      <alignment wrapText="1"/>
    </xf>
    <xf numFmtId="0" fontId="47" fillId="0" borderId="19">
      <alignment wrapText="1"/>
    </xf>
    <xf numFmtId="0" fontId="48" fillId="0" borderId="19"/>
    <xf numFmtId="0" fontId="41" fillId="0" borderId="0"/>
    <xf numFmtId="0" fontId="41" fillId="0" borderId="0"/>
    <xf numFmtId="0" fontId="40" fillId="4" borderId="0"/>
    <xf numFmtId="0" fontId="41" fillId="0" borderId="0"/>
    <xf numFmtId="0" fontId="49" fillId="0" borderId="0"/>
    <xf numFmtId="0" fontId="50" fillId="0" borderId="0">
      <alignment horizontal="center" wrapText="1"/>
    </xf>
    <xf numFmtId="0" fontId="51" fillId="0" borderId="8"/>
    <xf numFmtId="0" fontId="51" fillId="0" borderId="0"/>
    <xf numFmtId="0" fontId="52" fillId="0" borderId="0"/>
    <xf numFmtId="0" fontId="50" fillId="0" borderId="0">
      <alignment horizontal="left" wrapText="1"/>
    </xf>
    <xf numFmtId="0" fontId="53" fillId="0" borderId="0"/>
    <xf numFmtId="0" fontId="54" fillId="0" borderId="0"/>
    <xf numFmtId="0" fontId="51" fillId="0" borderId="9"/>
    <xf numFmtId="0" fontId="55" fillId="0" borderId="10">
      <alignment horizontal="center"/>
    </xf>
    <xf numFmtId="0" fontId="52" fillId="0" borderId="11"/>
    <xf numFmtId="0" fontId="55" fillId="0" borderId="0">
      <alignment horizontal="left"/>
    </xf>
    <xf numFmtId="0" fontId="56" fillId="0" borderId="0">
      <alignment horizontal="center" vertical="top"/>
    </xf>
    <xf numFmtId="49" fontId="57" fillId="0" borderId="12">
      <alignment horizontal="right"/>
    </xf>
    <xf numFmtId="49" fontId="52" fillId="0" borderId="13">
      <alignment horizontal="center"/>
    </xf>
    <xf numFmtId="0" fontId="52" fillId="0" borderId="14"/>
    <xf numFmtId="49" fontId="52" fillId="0" borderId="0"/>
    <xf numFmtId="49" fontId="55" fillId="0" borderId="0">
      <alignment horizontal="right"/>
    </xf>
    <xf numFmtId="0" fontId="55" fillId="0" borderId="0"/>
    <xf numFmtId="0" fontId="55" fillId="0" borderId="0">
      <alignment horizontal="center"/>
    </xf>
    <xf numFmtId="0" fontId="55" fillId="0" borderId="12">
      <alignment horizontal="right"/>
    </xf>
    <xf numFmtId="166" fontId="55" fillId="0" borderId="15">
      <alignment horizontal="center"/>
    </xf>
    <xf numFmtId="49" fontId="55" fillId="0" borderId="0"/>
    <xf numFmtId="0" fontId="55" fillId="0" borderId="0">
      <alignment horizontal="right"/>
    </xf>
    <xf numFmtId="0" fontId="55" fillId="0" borderId="16">
      <alignment horizontal="center"/>
    </xf>
    <xf numFmtId="0" fontId="55" fillId="0" borderId="8">
      <alignment wrapText="1"/>
    </xf>
    <xf numFmtId="49" fontId="55" fillId="0" borderId="17">
      <alignment horizontal="center"/>
    </xf>
    <xf numFmtId="0" fontId="55" fillId="0" borderId="18">
      <alignment wrapText="1"/>
    </xf>
    <xf numFmtId="49" fontId="55" fillId="0" borderId="15">
      <alignment horizontal="center"/>
    </xf>
    <xf numFmtId="0" fontId="55" fillId="0" borderId="19">
      <alignment horizontal="left"/>
    </xf>
    <xf numFmtId="49" fontId="55" fillId="0" borderId="19"/>
    <xf numFmtId="0" fontId="55" fillId="0" borderId="15">
      <alignment horizontal="center"/>
    </xf>
    <xf numFmtId="49" fontId="55" fillId="0" borderId="20">
      <alignment horizontal="center"/>
    </xf>
    <xf numFmtId="0" fontId="53" fillId="0" borderId="21"/>
    <xf numFmtId="49" fontId="55" fillId="0" borderId="6">
      <alignment horizontal="center" vertical="center" wrapText="1"/>
    </xf>
    <xf numFmtId="49" fontId="55" fillId="0" borderId="42">
      <alignment horizontal="center" vertical="center" wrapText="1"/>
    </xf>
    <xf numFmtId="49" fontId="55" fillId="0" borderId="34">
      <alignment horizontal="center" vertical="center" wrapText="1"/>
    </xf>
    <xf numFmtId="49" fontId="55" fillId="0" borderId="10">
      <alignment horizontal="center" vertical="center" wrapText="1"/>
    </xf>
    <xf numFmtId="0" fontId="55" fillId="0" borderId="22">
      <alignment horizontal="left" wrapText="1"/>
    </xf>
    <xf numFmtId="49" fontId="55" fillId="0" borderId="23">
      <alignment horizontal="center" wrapText="1"/>
    </xf>
    <xf numFmtId="49" fontId="55" fillId="0" borderId="24">
      <alignment horizontal="center"/>
    </xf>
    <xf numFmtId="4" fontId="55" fillId="0" borderId="6">
      <alignment horizontal="right"/>
    </xf>
    <xf numFmtId="4" fontId="55" fillId="0" borderId="7">
      <alignment horizontal="right"/>
    </xf>
    <xf numFmtId="0" fontId="55" fillId="0" borderId="25">
      <alignment horizontal="left" wrapText="1"/>
    </xf>
    <xf numFmtId="4" fontId="55" fillId="0" borderId="50">
      <alignment horizontal="right"/>
    </xf>
    <xf numFmtId="0" fontId="55" fillId="0" borderId="26">
      <alignment horizontal="left" wrapText="1" indent="1"/>
    </xf>
    <xf numFmtId="49" fontId="55" fillId="0" borderId="27">
      <alignment horizontal="center" wrapText="1"/>
    </xf>
    <xf numFmtId="49" fontId="55" fillId="0" borderId="28">
      <alignment horizontal="center"/>
    </xf>
    <xf numFmtId="0" fontId="55" fillId="0" borderId="30">
      <alignment horizontal="left" wrapText="1" indent="1"/>
    </xf>
    <xf numFmtId="49" fontId="55" fillId="0" borderId="51">
      <alignment horizontal="center"/>
    </xf>
    <xf numFmtId="49" fontId="55" fillId="0" borderId="11">
      <alignment horizontal="center"/>
    </xf>
    <xf numFmtId="49" fontId="55" fillId="0" borderId="0">
      <alignment horizontal="center"/>
    </xf>
    <xf numFmtId="0" fontId="55" fillId="0" borderId="7">
      <alignment horizontal="left" wrapText="1" indent="2"/>
    </xf>
    <xf numFmtId="49" fontId="55" fillId="0" borderId="31">
      <alignment horizontal="center"/>
    </xf>
    <xf numFmtId="49" fontId="55" fillId="0" borderId="6">
      <alignment horizontal="center"/>
    </xf>
    <xf numFmtId="0" fontId="55" fillId="0" borderId="32">
      <alignment horizontal="left" wrapText="1" indent="2"/>
    </xf>
    <xf numFmtId="0" fontId="55" fillId="0" borderId="21"/>
    <xf numFmtId="0" fontId="55" fillId="3" borderId="21"/>
    <xf numFmtId="0" fontId="55" fillId="3" borderId="0"/>
    <xf numFmtId="0" fontId="55" fillId="0" borderId="0">
      <alignment horizontal="left" wrapText="1"/>
    </xf>
    <xf numFmtId="49" fontId="55" fillId="0" borderId="0">
      <alignment horizontal="center" wrapText="1"/>
    </xf>
    <xf numFmtId="0" fontId="55" fillId="0" borderId="8">
      <alignment horizontal="left"/>
    </xf>
    <xf numFmtId="49" fontId="55" fillId="0" borderId="8"/>
    <xf numFmtId="0" fontId="55" fillId="0" borderId="8"/>
    <xf numFmtId="0" fontId="55" fillId="0" borderId="33">
      <alignment horizontal="left" wrapText="1"/>
    </xf>
    <xf numFmtId="49" fontId="55" fillId="0" borderId="24">
      <alignment horizontal="center" wrapText="1"/>
    </xf>
    <xf numFmtId="4" fontId="55" fillId="0" borderId="34">
      <alignment horizontal="right"/>
    </xf>
    <xf numFmtId="4" fontId="55" fillId="0" borderId="35">
      <alignment horizontal="right"/>
    </xf>
    <xf numFmtId="0" fontId="55" fillId="0" borderId="36">
      <alignment horizontal="left" wrapText="1"/>
    </xf>
    <xf numFmtId="49" fontId="55" fillId="0" borderId="31">
      <alignment horizontal="center" wrapText="1"/>
    </xf>
    <xf numFmtId="49" fontId="55" fillId="0" borderId="7">
      <alignment horizontal="center"/>
    </xf>
    <xf numFmtId="0" fontId="55" fillId="0" borderId="18"/>
    <xf numFmtId="0" fontId="55" fillId="0" borderId="37"/>
    <xf numFmtId="0" fontId="49" fillId="0" borderId="32">
      <alignment horizontal="left" wrapText="1"/>
    </xf>
    <xf numFmtId="0" fontId="55" fillId="0" borderId="38">
      <alignment horizontal="center" wrapText="1"/>
    </xf>
    <xf numFmtId="49" fontId="55" fillId="0" borderId="39">
      <alignment horizontal="center" wrapText="1"/>
    </xf>
    <xf numFmtId="4" fontId="55" fillId="0" borderId="24">
      <alignment horizontal="right"/>
    </xf>
    <xf numFmtId="4" fontId="55" fillId="0" borderId="40">
      <alignment horizontal="right"/>
    </xf>
    <xf numFmtId="0" fontId="49" fillId="0" borderId="15">
      <alignment horizontal="left" wrapText="1"/>
    </xf>
    <xf numFmtId="0" fontId="52" fillId="0" borderId="21"/>
    <xf numFmtId="0" fontId="55" fillId="0" borderId="0">
      <alignment horizontal="center" wrapText="1"/>
    </xf>
    <xf numFmtId="0" fontId="49" fillId="0" borderId="0">
      <alignment horizontal="center"/>
    </xf>
    <xf numFmtId="0" fontId="49" fillId="0" borderId="8"/>
    <xf numFmtId="49" fontId="55" fillId="0" borderId="8">
      <alignment horizontal="left"/>
    </xf>
    <xf numFmtId="49" fontId="55" fillId="0" borderId="34">
      <alignment horizontal="center"/>
    </xf>
    <xf numFmtId="0" fontId="55" fillId="0" borderId="26">
      <alignment horizontal="left" wrapText="1"/>
    </xf>
    <xf numFmtId="49" fontId="55" fillId="0" borderId="29">
      <alignment horizontal="center"/>
    </xf>
    <xf numFmtId="0" fontId="55" fillId="0" borderId="30">
      <alignment horizontal="left" wrapText="1"/>
    </xf>
    <xf numFmtId="0" fontId="52" fillId="0" borderId="28"/>
    <xf numFmtId="0" fontId="52" fillId="0" borderId="29"/>
    <xf numFmtId="0" fontId="55" fillId="0" borderId="33">
      <alignment horizontal="left" wrapText="1" indent="1"/>
    </xf>
    <xf numFmtId="49" fontId="55" fillId="0" borderId="41">
      <alignment horizontal="center" wrapText="1"/>
    </xf>
    <xf numFmtId="0" fontId="55" fillId="0" borderId="36">
      <alignment horizontal="left" wrapText="1" indent="1"/>
    </xf>
    <xf numFmtId="0" fontId="55" fillId="0" borderId="26">
      <alignment horizontal="left" wrapText="1" indent="2"/>
    </xf>
    <xf numFmtId="0" fontId="55" fillId="0" borderId="30">
      <alignment horizontal="left" wrapText="1" indent="2"/>
    </xf>
    <xf numFmtId="49" fontId="55" fillId="0" borderId="41">
      <alignment horizontal="center"/>
    </xf>
    <xf numFmtId="0" fontId="52" fillId="0" borderId="19"/>
    <xf numFmtId="0" fontId="52" fillId="0" borderId="8"/>
    <xf numFmtId="0" fontId="49" fillId="0" borderId="42">
      <alignment horizontal="center" vertical="center" textRotation="90" wrapText="1"/>
    </xf>
    <xf numFmtId="0" fontId="55" fillId="0" borderId="6">
      <alignment horizontal="center" vertical="top" wrapText="1"/>
    </xf>
    <xf numFmtId="0" fontId="55" fillId="0" borderId="28">
      <alignment horizontal="center" vertical="top"/>
    </xf>
    <xf numFmtId="0" fontId="55" fillId="0" borderId="6">
      <alignment horizontal="center" vertical="top"/>
    </xf>
    <xf numFmtId="49" fontId="55" fillId="0" borderId="6">
      <alignment horizontal="center" vertical="top" wrapText="1"/>
    </xf>
    <xf numFmtId="0" fontId="49" fillId="0" borderId="43"/>
    <xf numFmtId="49" fontId="49" fillId="0" borderId="23">
      <alignment horizontal="center"/>
    </xf>
    <xf numFmtId="0" fontId="53" fillId="0" borderId="14"/>
    <xf numFmtId="49" fontId="58" fillId="0" borderId="44">
      <alignment horizontal="left" vertical="center" wrapText="1"/>
    </xf>
    <xf numFmtId="49" fontId="49" fillId="0" borderId="31">
      <alignment horizontal="center" vertical="center" wrapText="1"/>
    </xf>
    <xf numFmtId="49" fontId="55" fillId="0" borderId="45">
      <alignment horizontal="left" vertical="center" wrapText="1" indent="2"/>
    </xf>
    <xf numFmtId="49" fontId="55" fillId="0" borderId="27">
      <alignment horizontal="center" vertical="center" wrapText="1"/>
    </xf>
    <xf numFmtId="0" fontId="55" fillId="0" borderId="28"/>
    <xf numFmtId="4" fontId="55" fillId="0" borderId="28">
      <alignment horizontal="right"/>
    </xf>
    <xf numFmtId="4" fontId="55" fillId="0" borderId="29">
      <alignment horizontal="right"/>
    </xf>
    <xf numFmtId="49" fontId="55" fillId="0" borderId="46">
      <alignment horizontal="left" vertical="center" wrapText="1" indent="3"/>
    </xf>
    <xf numFmtId="49" fontId="55" fillId="0" borderId="41">
      <alignment horizontal="center" vertical="center" wrapText="1"/>
    </xf>
    <xf numFmtId="49" fontId="55" fillId="0" borderId="44">
      <alignment horizontal="left" vertical="center" wrapText="1" indent="3"/>
    </xf>
    <xf numFmtId="49" fontId="55" fillId="0" borderId="31">
      <alignment horizontal="center" vertical="center" wrapText="1"/>
    </xf>
    <xf numFmtId="49" fontId="55" fillId="0" borderId="47">
      <alignment horizontal="left" vertical="center" wrapText="1" indent="3"/>
    </xf>
    <xf numFmtId="0" fontId="58" fillId="0" borderId="43">
      <alignment horizontal="left" vertical="center" wrapText="1"/>
    </xf>
    <xf numFmtId="49" fontId="55" fillId="0" borderId="48">
      <alignment horizontal="center" vertical="center" wrapText="1"/>
    </xf>
    <xf numFmtId="4" fontId="55" fillId="0" borderId="10">
      <alignment horizontal="right"/>
    </xf>
    <xf numFmtId="4" fontId="55" fillId="0" borderId="49">
      <alignment horizontal="right"/>
    </xf>
    <xf numFmtId="0" fontId="49" fillId="0" borderId="19">
      <alignment horizontal="center" vertical="center" textRotation="90" wrapText="1"/>
    </xf>
    <xf numFmtId="49" fontId="55" fillId="0" borderId="19">
      <alignment horizontal="left" vertical="center" wrapText="1" indent="3"/>
    </xf>
    <xf numFmtId="49" fontId="55" fillId="0" borderId="21">
      <alignment horizontal="center" vertical="center" wrapText="1"/>
    </xf>
    <xf numFmtId="4" fontId="55" fillId="0" borderId="21">
      <alignment horizontal="right"/>
    </xf>
    <xf numFmtId="0" fontId="55" fillId="0" borderId="0">
      <alignment vertical="center"/>
    </xf>
    <xf numFmtId="49" fontId="55" fillId="0" borderId="0">
      <alignment horizontal="left" vertical="center" wrapText="1" indent="3"/>
    </xf>
    <xf numFmtId="49" fontId="55" fillId="0" borderId="0">
      <alignment horizontal="center" vertical="center" wrapText="1"/>
    </xf>
    <xf numFmtId="4" fontId="55" fillId="0" borderId="0">
      <alignment horizontal="right" shrinkToFit="1"/>
    </xf>
    <xf numFmtId="0" fontId="49" fillId="0" borderId="8">
      <alignment horizontal="center" vertical="center" textRotation="90" wrapText="1"/>
    </xf>
    <xf numFmtId="49" fontId="55" fillId="0" borderId="8">
      <alignment horizontal="left" vertical="center" wrapText="1" indent="3"/>
    </xf>
    <xf numFmtId="49" fontId="55" fillId="0" borderId="8">
      <alignment horizontal="center" vertical="center" wrapText="1"/>
    </xf>
    <xf numFmtId="4" fontId="55" fillId="0" borderId="8">
      <alignment horizontal="right"/>
    </xf>
    <xf numFmtId="49" fontId="55" fillId="0" borderId="28">
      <alignment horizontal="center" vertical="center" wrapText="1"/>
    </xf>
    <xf numFmtId="0" fontId="58" fillId="0" borderId="52">
      <alignment horizontal="left" vertical="center" wrapText="1"/>
    </xf>
    <xf numFmtId="49" fontId="49" fillId="0" borderId="23">
      <alignment horizontal="center" vertical="center" wrapText="1"/>
    </xf>
    <xf numFmtId="4" fontId="55" fillId="0" borderId="53">
      <alignment horizontal="right"/>
    </xf>
    <xf numFmtId="49" fontId="55" fillId="0" borderId="54">
      <alignment horizontal="left" vertical="center" wrapText="1" indent="2"/>
    </xf>
    <xf numFmtId="0" fontId="55" fillId="0" borderId="51"/>
    <xf numFmtId="0" fontId="55" fillId="0" borderId="7"/>
    <xf numFmtId="49" fontId="55" fillId="0" borderId="55">
      <alignment horizontal="left" vertical="center" wrapText="1" indent="3"/>
    </xf>
    <xf numFmtId="4" fontId="55" fillId="0" borderId="56">
      <alignment horizontal="right"/>
    </xf>
    <xf numFmtId="49" fontId="55" fillId="0" borderId="57">
      <alignment horizontal="left" vertical="center" wrapText="1" indent="3"/>
    </xf>
    <xf numFmtId="49" fontId="55" fillId="0" borderId="58">
      <alignment horizontal="left" vertical="center" wrapText="1" indent="3"/>
    </xf>
    <xf numFmtId="49" fontId="55" fillId="0" borderId="59">
      <alignment horizontal="center" vertical="center" wrapText="1"/>
    </xf>
    <xf numFmtId="4" fontId="55" fillId="0" borderId="60">
      <alignment horizontal="right"/>
    </xf>
    <xf numFmtId="0" fontId="49" fillId="0" borderId="19">
      <alignment horizontal="center" vertical="center" textRotation="90"/>
    </xf>
    <xf numFmtId="4" fontId="55" fillId="0" borderId="0">
      <alignment horizontal="right"/>
    </xf>
    <xf numFmtId="0" fontId="49" fillId="0" borderId="8">
      <alignment horizontal="center" vertical="center" textRotation="90"/>
    </xf>
    <xf numFmtId="0" fontId="49" fillId="0" borderId="42">
      <alignment horizontal="center" vertical="center" textRotation="90"/>
    </xf>
    <xf numFmtId="0" fontId="55" fillId="0" borderId="29"/>
    <xf numFmtId="49" fontId="55" fillId="0" borderId="61">
      <alignment horizontal="center" vertical="center" wrapText="1"/>
    </xf>
    <xf numFmtId="0" fontId="55" fillId="0" borderId="62"/>
    <xf numFmtId="0" fontId="55" fillId="0" borderId="63"/>
    <xf numFmtId="0" fontId="49" fillId="0" borderId="6">
      <alignment horizontal="center" vertical="center" textRotation="90"/>
    </xf>
    <xf numFmtId="49" fontId="58" fillId="0" borderId="52">
      <alignment horizontal="left" vertical="center" wrapText="1"/>
    </xf>
    <xf numFmtId="0" fontId="49" fillId="0" borderId="41">
      <alignment horizontal="center" vertical="center"/>
    </xf>
    <xf numFmtId="0" fontId="55" fillId="0" borderId="27">
      <alignment horizontal="center" vertical="center"/>
    </xf>
    <xf numFmtId="0" fontId="55" fillId="0" borderId="41">
      <alignment horizontal="center" vertical="center"/>
    </xf>
    <xf numFmtId="0" fontId="55" fillId="0" borderId="31">
      <alignment horizontal="center" vertical="center"/>
    </xf>
    <xf numFmtId="0" fontId="55" fillId="0" borderId="48">
      <alignment horizontal="center" vertical="center"/>
    </xf>
    <xf numFmtId="0" fontId="49" fillId="0" borderId="23">
      <alignment horizontal="center" vertical="center"/>
    </xf>
    <xf numFmtId="49" fontId="49" fillId="0" borderId="31">
      <alignment horizontal="center" vertical="center"/>
    </xf>
    <xf numFmtId="49" fontId="55" fillId="0" borderId="61">
      <alignment horizontal="center" vertical="center"/>
    </xf>
    <xf numFmtId="49" fontId="55" fillId="0" borderId="41">
      <alignment horizontal="center" vertical="center"/>
    </xf>
    <xf numFmtId="49" fontId="55" fillId="0" borderId="31">
      <alignment horizontal="center" vertical="center"/>
    </xf>
    <xf numFmtId="49" fontId="55" fillId="0" borderId="48">
      <alignment horizontal="center" vertical="center"/>
    </xf>
    <xf numFmtId="49" fontId="55" fillId="0" borderId="8">
      <alignment horizontal="center" wrapText="1"/>
    </xf>
    <xf numFmtId="0" fontId="55" fillId="0" borderId="8">
      <alignment horizontal="center"/>
    </xf>
    <xf numFmtId="49" fontId="55" fillId="0" borderId="0">
      <alignment horizontal="left"/>
    </xf>
    <xf numFmtId="0" fontId="55" fillId="0" borderId="19">
      <alignment horizontal="center"/>
    </xf>
    <xf numFmtId="49" fontId="55" fillId="0" borderId="19">
      <alignment horizontal="center"/>
    </xf>
    <xf numFmtId="0" fontId="59" fillId="0" borderId="8">
      <alignment wrapText="1"/>
    </xf>
    <xf numFmtId="0" fontId="60" fillId="0" borderId="8"/>
    <xf numFmtId="0" fontId="59" fillId="0" borderId="6">
      <alignment wrapText="1"/>
    </xf>
    <xf numFmtId="0" fontId="59" fillId="0" borderId="19">
      <alignment wrapText="1"/>
    </xf>
    <xf numFmtId="0" fontId="60" fillId="0" borderId="19"/>
    <xf numFmtId="0" fontId="53" fillId="0" borderId="0"/>
    <xf numFmtId="0" fontId="53" fillId="0" borderId="0"/>
    <xf numFmtId="0" fontId="52" fillId="4" borderId="0"/>
    <xf numFmtId="0" fontId="53" fillId="0" borderId="0"/>
  </cellStyleXfs>
  <cellXfs count="27">
    <xf numFmtId="0" fontId="0" fillId="0" borderId="0" xfId="0"/>
    <xf numFmtId="4" fontId="4" fillId="0" borderId="1" xfId="0" applyNumberFormat="1" applyFont="1" applyFill="1" applyBorder="1" applyAlignment="1">
      <alignment horizontal="center"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2" xfId="8"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0" xfId="0" applyNumberFormat="1" applyFont="1" applyFill="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vertical="center" wrapText="1"/>
    </xf>
    <xf numFmtId="4" fontId="4" fillId="0" borderId="0" xfId="0" applyNumberFormat="1" applyFont="1" applyFill="1" applyAlignment="1">
      <alignment vertical="center" wrapText="1"/>
    </xf>
    <xf numFmtId="4" fontId="4" fillId="0" borderId="0" xfId="0" applyNumberFormat="1" applyFont="1" applyFill="1" applyAlignment="1">
      <alignment horizontal="left" vertical="top" wrapText="1"/>
    </xf>
    <xf numFmtId="0" fontId="4" fillId="0" borderId="0" xfId="0" applyFont="1" applyFill="1" applyAlignment="1">
      <alignment horizontal="right" vertical="center" wrapText="1"/>
    </xf>
    <xf numFmtId="0" fontId="4" fillId="0" borderId="0" xfId="0" applyFont="1" applyFill="1" applyBorder="1" applyAlignment="1">
      <alignment horizontal="justify" vertical="center"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0" fontId="12"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165" fontId="5" fillId="0" borderId="2" xfId="0" applyNumberFormat="1" applyFont="1" applyFill="1" applyBorder="1" applyAlignment="1">
      <alignment horizontal="right" vertical="center" wrapText="1"/>
    </xf>
    <xf numFmtId="0" fontId="5" fillId="0" borderId="2" xfId="0" quotePrefix="1"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4" fillId="0" borderId="2" xfId="0" applyNumberFormat="1" applyFont="1" applyFill="1" applyBorder="1" applyAlignment="1">
      <alignment horizontal="left" vertical="top" wrapText="1"/>
    </xf>
    <xf numFmtId="4" fontId="4" fillId="0" borderId="0" xfId="0" applyNumberFormat="1" applyFont="1" applyFill="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4" fillId="0" borderId="5" xfId="0" applyFont="1" applyFill="1" applyBorder="1" applyAlignment="1">
      <alignment horizontal="right" vertical="center" wrapText="1"/>
    </xf>
    <xf numFmtId="0" fontId="6" fillId="0" borderId="0" xfId="0" applyFont="1" applyFill="1" applyAlignment="1">
      <alignment horizontal="center" vertical="center" wrapText="1"/>
    </xf>
  </cellXfs>
  <cellStyles count="882">
    <cellStyle name="br" xfId="174"/>
    <cellStyle name="col" xfId="173"/>
    <cellStyle name="style0" xfId="175"/>
    <cellStyle name="style0 2" xfId="515"/>
    <cellStyle name="style0 3" xfId="696"/>
    <cellStyle name="style0 4" xfId="878"/>
    <cellStyle name="td" xfId="176"/>
    <cellStyle name="td 2" xfId="514"/>
    <cellStyle name="td 3" xfId="697"/>
    <cellStyle name="td 4" xfId="879"/>
    <cellStyle name="tr" xfId="172"/>
    <cellStyle name="xl100" xfId="91"/>
    <cellStyle name="xl100 2" xfId="242"/>
    <cellStyle name="xl100 3" xfId="382"/>
    <cellStyle name="xl100 4" xfId="581"/>
    <cellStyle name="xl100 5" xfId="763"/>
    <cellStyle name="xl101" xfId="97"/>
    <cellStyle name="xl101 2" xfId="247"/>
    <cellStyle name="xl101 3" xfId="388"/>
    <cellStyle name="xl101 4" xfId="586"/>
    <cellStyle name="xl101 5" xfId="768"/>
    <cellStyle name="xl102" xfId="93"/>
    <cellStyle name="xl102 2" xfId="257"/>
    <cellStyle name="xl102 3" xfId="516"/>
    <cellStyle name="xl102 4" xfId="596"/>
    <cellStyle name="xl102 5" xfId="778"/>
    <cellStyle name="xl103" xfId="101"/>
    <cellStyle name="xl103 2" xfId="261"/>
    <cellStyle name="xl103 3" xfId="509"/>
    <cellStyle name="xl103 4" xfId="600"/>
    <cellStyle name="xl103 5" xfId="782"/>
    <cellStyle name="xl104" xfId="104"/>
    <cellStyle name="xl104 2" xfId="269"/>
    <cellStyle name="xl104 3" xfId="471"/>
    <cellStyle name="xl104 4" xfId="608"/>
    <cellStyle name="xl104 5" xfId="790"/>
    <cellStyle name="xl105" xfId="89"/>
    <cellStyle name="xl105 2" xfId="264"/>
    <cellStyle name="xl105 3" xfId="446"/>
    <cellStyle name="xl105 4" xfId="603"/>
    <cellStyle name="xl105 5" xfId="785"/>
    <cellStyle name="xl106" xfId="92"/>
    <cellStyle name="xl106 2" xfId="272"/>
    <cellStyle name="xl106 3" xfId="506"/>
    <cellStyle name="xl106 4" xfId="611"/>
    <cellStyle name="xl106 5" xfId="793"/>
    <cellStyle name="xl107" xfId="98"/>
    <cellStyle name="xl107 2" xfId="275"/>
    <cellStyle name="xl107 3" xfId="508"/>
    <cellStyle name="xl107 4" xfId="614"/>
    <cellStyle name="xl107 5" xfId="796"/>
    <cellStyle name="xl108" xfId="103"/>
    <cellStyle name="xl108 2" xfId="259"/>
    <cellStyle name="xl108 3" xfId="474"/>
    <cellStyle name="xl108 4" xfId="598"/>
    <cellStyle name="xl108 5" xfId="780"/>
    <cellStyle name="xl109" xfId="90"/>
    <cellStyle name="xl109 2" xfId="262"/>
    <cellStyle name="xl109 3" xfId="455"/>
    <cellStyle name="xl109 4" xfId="601"/>
    <cellStyle name="xl109 5" xfId="783"/>
    <cellStyle name="xl110" xfId="99"/>
    <cellStyle name="xl110 2" xfId="270"/>
    <cellStyle name="xl110 3" xfId="434"/>
    <cellStyle name="xl110 4" xfId="609"/>
    <cellStyle name="xl110 5" xfId="791"/>
    <cellStyle name="xl111" xfId="100"/>
    <cellStyle name="xl111 2" xfId="274"/>
    <cellStyle name="xl111 3" xfId="511"/>
    <cellStyle name="xl111 4" xfId="613"/>
    <cellStyle name="xl111 5" xfId="795"/>
    <cellStyle name="xl112" xfId="94"/>
    <cellStyle name="xl112 2" xfId="260"/>
    <cellStyle name="xl112 3" xfId="435"/>
    <cellStyle name="xl112 4" xfId="599"/>
    <cellStyle name="xl112 5" xfId="781"/>
    <cellStyle name="xl113" xfId="102"/>
    <cellStyle name="xl113 2" xfId="263"/>
    <cellStyle name="xl113 3" xfId="488"/>
    <cellStyle name="xl113 4" xfId="602"/>
    <cellStyle name="xl113 5" xfId="784"/>
    <cellStyle name="xl114" xfId="95"/>
    <cellStyle name="xl114 2" xfId="265"/>
    <cellStyle name="xl114 3" xfId="485"/>
    <cellStyle name="xl114 4" xfId="604"/>
    <cellStyle name="xl114 5" xfId="786"/>
    <cellStyle name="xl115" xfId="96"/>
    <cellStyle name="xl115 2" xfId="271"/>
    <cellStyle name="xl115 3" xfId="504"/>
    <cellStyle name="xl115 4" xfId="610"/>
    <cellStyle name="xl115 5" xfId="792"/>
    <cellStyle name="xl116" xfId="105"/>
    <cellStyle name="xl116 2" xfId="266"/>
    <cellStyle name="xl116 3" xfId="480"/>
    <cellStyle name="xl116 4" xfId="605"/>
    <cellStyle name="xl116 5" xfId="787"/>
    <cellStyle name="xl117" xfId="128"/>
    <cellStyle name="xl117 2" xfId="273"/>
    <cellStyle name="xl117 3" xfId="503"/>
    <cellStyle name="xl117 4" xfId="612"/>
    <cellStyle name="xl117 5" xfId="794"/>
    <cellStyle name="xl118" xfId="132"/>
    <cellStyle name="xl118 2" xfId="267"/>
    <cellStyle name="xl118 3" xfId="476"/>
    <cellStyle name="xl118 4" xfId="606"/>
    <cellStyle name="xl118 5" xfId="788"/>
    <cellStyle name="xl119" xfId="136"/>
    <cellStyle name="xl119 2" xfId="268"/>
    <cellStyle name="xl119 3" xfId="473"/>
    <cellStyle name="xl119 4" xfId="607"/>
    <cellStyle name="xl119 5" xfId="789"/>
    <cellStyle name="xl120" xfId="142"/>
    <cellStyle name="xl120 2" xfId="277"/>
    <cellStyle name="xl120 3" xfId="502"/>
    <cellStyle name="xl120 4" xfId="616"/>
    <cellStyle name="xl120 5" xfId="798"/>
    <cellStyle name="xl121" xfId="143"/>
    <cellStyle name="xl121 2" xfId="301"/>
    <cellStyle name="xl121 3" xfId="468"/>
    <cellStyle name="xl121 4" xfId="640"/>
    <cellStyle name="xl121 5" xfId="822"/>
    <cellStyle name="xl122" xfId="144"/>
    <cellStyle name="xl122 2" xfId="305"/>
    <cellStyle name="xl122 3" xfId="453"/>
    <cellStyle name="xl122 4" xfId="644"/>
    <cellStyle name="xl122 5" xfId="826"/>
    <cellStyle name="xl123" xfId="146"/>
    <cellStyle name="xl123 2" xfId="309"/>
    <cellStyle name="xl123 3" xfId="441"/>
    <cellStyle name="xl123 4" xfId="648"/>
    <cellStyle name="xl123 5" xfId="830"/>
    <cellStyle name="xl124" xfId="167"/>
    <cellStyle name="xl124 2" xfId="326"/>
    <cellStyle name="xl124 3" xfId="437"/>
    <cellStyle name="xl124 4" xfId="665"/>
    <cellStyle name="xl124 5" xfId="847"/>
    <cellStyle name="xl125" xfId="170"/>
    <cellStyle name="xl125 2" xfId="328"/>
    <cellStyle name="xl125 3" xfId="510"/>
    <cellStyle name="xl125 4" xfId="667"/>
    <cellStyle name="xl125 5" xfId="849"/>
    <cellStyle name="xl126" xfId="106"/>
    <cellStyle name="xl126 2" xfId="329"/>
    <cellStyle name="xl126 3" xfId="507"/>
    <cellStyle name="xl126 4" xfId="668"/>
    <cellStyle name="xl126 5" xfId="850"/>
    <cellStyle name="xl127" xfId="109"/>
    <cellStyle name="xl127 2" xfId="276"/>
    <cellStyle name="xl127 3" xfId="505"/>
    <cellStyle name="xl127 4" xfId="615"/>
    <cellStyle name="xl127 5" xfId="797"/>
    <cellStyle name="xl128" xfId="112"/>
    <cellStyle name="xl128 2" xfId="334"/>
    <cellStyle name="xl128 3" xfId="481"/>
    <cellStyle name="xl128 4" xfId="673"/>
    <cellStyle name="xl128 5" xfId="855"/>
    <cellStyle name="xl129" xfId="114"/>
    <cellStyle name="xl129 2" xfId="352"/>
    <cellStyle name="xl129 3" xfId="427"/>
    <cellStyle name="xl129 4" xfId="691"/>
    <cellStyle name="xl129 5" xfId="873"/>
    <cellStyle name="xl130" xfId="119"/>
    <cellStyle name="xl130 2" xfId="355"/>
    <cellStyle name="xl130 3" xfId="416"/>
    <cellStyle name="xl130 4" xfId="694"/>
    <cellStyle name="xl130 5" xfId="876"/>
    <cellStyle name="xl131" xfId="121"/>
    <cellStyle name="xl131 2" xfId="278"/>
    <cellStyle name="xl131 3" xfId="487"/>
    <cellStyle name="xl131 4" xfId="617"/>
    <cellStyle name="xl131 5" xfId="799"/>
    <cellStyle name="xl132" xfId="123"/>
    <cellStyle name="xl132 2" xfId="282"/>
    <cellStyle name="xl132 3" xfId="463"/>
    <cellStyle name="xl132 4" xfId="621"/>
    <cellStyle name="xl132 5" xfId="803"/>
    <cellStyle name="xl133" xfId="124"/>
    <cellStyle name="xl133 2" xfId="285"/>
    <cellStyle name="xl133 3" xfId="444"/>
    <cellStyle name="xl133 4" xfId="624"/>
    <cellStyle name="xl133 5" xfId="806"/>
    <cellStyle name="xl134" xfId="129"/>
    <cellStyle name="xl134 2" xfId="287"/>
    <cellStyle name="xl134 3" xfId="501"/>
    <cellStyle name="xl134 4" xfId="626"/>
    <cellStyle name="xl134 5" xfId="808"/>
    <cellStyle name="xl135" xfId="133"/>
    <cellStyle name="xl135 2" xfId="292"/>
    <cellStyle name="xl135 3" xfId="496"/>
    <cellStyle name="xl135 4" xfId="631"/>
    <cellStyle name="xl135 5" xfId="813"/>
    <cellStyle name="xl136" xfId="137"/>
    <cellStyle name="xl136 2" xfId="294"/>
    <cellStyle name="xl136 3" xfId="494"/>
    <cellStyle name="xl136 4" xfId="633"/>
    <cellStyle name="xl136 5" xfId="815"/>
    <cellStyle name="xl137" xfId="145"/>
    <cellStyle name="xl137 2" xfId="296"/>
    <cellStyle name="xl137 3" xfId="492"/>
    <cellStyle name="xl137 4" xfId="635"/>
    <cellStyle name="xl137 5" xfId="817"/>
    <cellStyle name="xl138" xfId="148"/>
    <cellStyle name="xl138 2" xfId="297"/>
    <cellStyle name="xl138 3" xfId="491"/>
    <cellStyle name="xl138 4" xfId="636"/>
    <cellStyle name="xl138 5" xfId="818"/>
    <cellStyle name="xl139" xfId="152"/>
    <cellStyle name="xl139 2" xfId="302"/>
    <cellStyle name="xl139 3" xfId="466"/>
    <cellStyle name="xl139 4" xfId="641"/>
    <cellStyle name="xl139 5" xfId="823"/>
    <cellStyle name="xl140" xfId="156"/>
    <cellStyle name="xl140 2" xfId="306"/>
    <cellStyle name="xl140 3" xfId="450"/>
    <cellStyle name="xl140 4" xfId="645"/>
    <cellStyle name="xl140 5" xfId="827"/>
    <cellStyle name="xl141" xfId="160"/>
    <cellStyle name="xl141 2" xfId="310"/>
    <cellStyle name="xl141 3" xfId="438"/>
    <cellStyle name="xl141 4" xfId="649"/>
    <cellStyle name="xl141 5" xfId="831"/>
    <cellStyle name="xl142" xfId="110"/>
    <cellStyle name="xl142 2" xfId="314"/>
    <cellStyle name="xl142 3" xfId="475"/>
    <cellStyle name="xl142 4" xfId="653"/>
    <cellStyle name="xl142 5" xfId="835"/>
    <cellStyle name="xl143" xfId="113"/>
    <cellStyle name="xl143 2" xfId="317"/>
    <cellStyle name="xl143 3" xfId="465"/>
    <cellStyle name="xl143 4" xfId="656"/>
    <cellStyle name="xl143 5" xfId="838"/>
    <cellStyle name="xl144" xfId="115"/>
    <cellStyle name="xl144 2" xfId="320"/>
    <cellStyle name="xl144 3" xfId="452"/>
    <cellStyle name="xl144 4" xfId="659"/>
    <cellStyle name="xl144 5" xfId="841"/>
    <cellStyle name="xl145" xfId="120"/>
    <cellStyle name="xl145 2" xfId="322"/>
    <cellStyle name="xl145 3" xfId="449"/>
    <cellStyle name="xl145 4" xfId="661"/>
    <cellStyle name="xl145 5" xfId="843"/>
    <cellStyle name="xl146" xfId="122"/>
    <cellStyle name="xl146 2" xfId="323"/>
    <cellStyle name="xl146 3" xfId="447"/>
    <cellStyle name="xl146 4" xfId="662"/>
    <cellStyle name="xl146 5" xfId="844"/>
    <cellStyle name="xl147" xfId="125"/>
    <cellStyle name="xl147 2" xfId="335"/>
    <cellStyle name="xl147 3" xfId="464"/>
    <cellStyle name="xl147 4" xfId="674"/>
    <cellStyle name="xl147 5" xfId="856"/>
    <cellStyle name="xl148" xfId="130"/>
    <cellStyle name="xl148 2" xfId="283"/>
    <cellStyle name="xl148 3" xfId="459"/>
    <cellStyle name="xl148 4" xfId="622"/>
    <cellStyle name="xl148 5" xfId="804"/>
    <cellStyle name="xl149" xfId="134"/>
    <cellStyle name="xl149 2" xfId="286"/>
    <cellStyle name="xl149 3" xfId="436"/>
    <cellStyle name="xl149 4" xfId="625"/>
    <cellStyle name="xl149 5" xfId="807"/>
    <cellStyle name="xl150" xfId="138"/>
    <cellStyle name="xl150 2" xfId="288"/>
    <cellStyle name="xl150 3" xfId="500"/>
    <cellStyle name="xl150 4" xfId="627"/>
    <cellStyle name="xl150 5" xfId="809"/>
    <cellStyle name="xl151" xfId="140"/>
    <cellStyle name="xl151 2" xfId="293"/>
    <cellStyle name="xl151 3" xfId="495"/>
    <cellStyle name="xl151 4" xfId="632"/>
    <cellStyle name="xl151 5" xfId="814"/>
    <cellStyle name="xl152" xfId="147"/>
    <cellStyle name="xl152 2" xfId="295"/>
    <cellStyle name="xl152 3" xfId="493"/>
    <cellStyle name="xl152 4" xfId="634"/>
    <cellStyle name="xl152 5" xfId="816"/>
    <cellStyle name="xl153" xfId="149"/>
    <cellStyle name="xl153 2" xfId="298"/>
    <cellStyle name="xl153 3" xfId="486"/>
    <cellStyle name="xl153 4" xfId="637"/>
    <cellStyle name="xl153 5" xfId="819"/>
    <cellStyle name="xl154" xfId="150"/>
    <cellStyle name="xl154 2" xfId="303"/>
    <cellStyle name="xl154 3" xfId="462"/>
    <cellStyle name="xl154 4" xfId="642"/>
    <cellStyle name="xl154 5" xfId="824"/>
    <cellStyle name="xl155" xfId="151"/>
    <cellStyle name="xl155 2" xfId="307"/>
    <cellStyle name="xl155 3" xfId="448"/>
    <cellStyle name="xl155 4" xfId="646"/>
    <cellStyle name="xl155 5" xfId="828"/>
    <cellStyle name="xl156" xfId="153"/>
    <cellStyle name="xl156 2" xfId="311"/>
    <cellStyle name="xl156 3" xfId="490"/>
    <cellStyle name="xl156 4" xfId="650"/>
    <cellStyle name="xl156 5" xfId="832"/>
    <cellStyle name="xl157" xfId="154"/>
    <cellStyle name="xl157 2" xfId="313"/>
    <cellStyle name="xl157 3" xfId="477"/>
    <cellStyle name="xl157 4" xfId="652"/>
    <cellStyle name="xl157 5" xfId="834"/>
    <cellStyle name="xl158" xfId="155"/>
    <cellStyle name="xl158 2" xfId="315"/>
    <cellStyle name="xl158 3" xfId="472"/>
    <cellStyle name="xl158 4" xfId="654"/>
    <cellStyle name="xl158 5" xfId="836"/>
    <cellStyle name="xl159" xfId="157"/>
    <cellStyle name="xl159 2" xfId="324"/>
    <cellStyle name="xl159 3" xfId="442"/>
    <cellStyle name="xl159 4" xfId="663"/>
    <cellStyle name="xl159 5" xfId="845"/>
    <cellStyle name="xl160" xfId="158"/>
    <cellStyle name="xl160 2" xfId="331"/>
    <cellStyle name="xl160 3" xfId="431"/>
    <cellStyle name="xl160 4" xfId="670"/>
    <cellStyle name="xl160 5" xfId="852"/>
    <cellStyle name="xl161" xfId="159"/>
    <cellStyle name="xl161 2" xfId="336"/>
    <cellStyle name="xl161 3" xfId="460"/>
    <cellStyle name="xl161 4" xfId="675"/>
    <cellStyle name="xl161 5" xfId="857"/>
    <cellStyle name="xl162" xfId="161"/>
    <cellStyle name="xl162 2" xfId="337"/>
    <cellStyle name="xl162 3" xfId="456"/>
    <cellStyle name="xl162 4" xfId="676"/>
    <cellStyle name="xl162 5" xfId="858"/>
    <cellStyle name="xl163" xfId="108"/>
    <cellStyle name="xl163 2" xfId="338"/>
    <cellStyle name="xl163 3" xfId="432"/>
    <cellStyle name="xl163 4" xfId="677"/>
    <cellStyle name="xl163 5" xfId="859"/>
    <cellStyle name="xl164" xfId="116"/>
    <cellStyle name="xl164 2" xfId="339"/>
    <cellStyle name="xl164 3" xfId="423"/>
    <cellStyle name="xl164 4" xfId="678"/>
    <cellStyle name="xl164 5" xfId="860"/>
    <cellStyle name="xl165" xfId="126"/>
    <cellStyle name="xl165 2" xfId="340"/>
    <cellStyle name="xl165 3" xfId="422"/>
    <cellStyle name="xl165 4" xfId="679"/>
    <cellStyle name="xl165 5" xfId="861"/>
    <cellStyle name="xl166" xfId="131"/>
    <cellStyle name="xl166 2" xfId="341"/>
    <cellStyle name="xl166 3" xfId="428"/>
    <cellStyle name="xl166 4" xfId="680"/>
    <cellStyle name="xl166 5" xfId="862"/>
    <cellStyle name="xl167" xfId="135"/>
    <cellStyle name="xl167 2" xfId="342"/>
    <cellStyle name="xl167 3" xfId="421"/>
    <cellStyle name="xl167 4" xfId="681"/>
    <cellStyle name="xl167 5" xfId="863"/>
    <cellStyle name="xl168" xfId="139"/>
    <cellStyle name="xl168 2" xfId="343"/>
    <cellStyle name="xl168 3" xfId="426"/>
    <cellStyle name="xl168 4" xfId="682"/>
    <cellStyle name="xl168 5" xfId="864"/>
    <cellStyle name="xl169" xfId="162"/>
    <cellStyle name="xl169 2" xfId="344"/>
    <cellStyle name="xl169 3" xfId="420"/>
    <cellStyle name="xl169 4" xfId="683"/>
    <cellStyle name="xl169 5" xfId="865"/>
    <cellStyle name="xl170" xfId="165"/>
    <cellStyle name="xl170 2" xfId="345"/>
    <cellStyle name="xl170 3" xfId="418"/>
    <cellStyle name="xl170 4" xfId="684"/>
    <cellStyle name="xl170 5" xfId="866"/>
    <cellStyle name="xl171" xfId="168"/>
    <cellStyle name="xl171 2" xfId="346"/>
    <cellStyle name="xl171 3" xfId="415"/>
    <cellStyle name="xl171 4" xfId="685"/>
    <cellStyle name="xl171 5" xfId="867"/>
    <cellStyle name="xl172" xfId="171"/>
    <cellStyle name="xl172 2" xfId="281"/>
    <cellStyle name="xl172 3" xfId="467"/>
    <cellStyle name="xl172 4" xfId="620"/>
    <cellStyle name="xl172 5" xfId="802"/>
    <cellStyle name="xl173" xfId="163"/>
    <cellStyle name="xl173 2" xfId="289"/>
    <cellStyle name="xl173 3" xfId="499"/>
    <cellStyle name="xl173 4" xfId="628"/>
    <cellStyle name="xl173 5" xfId="810"/>
    <cellStyle name="xl174" xfId="166"/>
    <cellStyle name="xl174 2" xfId="299"/>
    <cellStyle name="xl174 3" xfId="479"/>
    <cellStyle name="xl174 4" xfId="638"/>
    <cellStyle name="xl174 5" xfId="820"/>
    <cellStyle name="xl175" xfId="164"/>
    <cellStyle name="xl175 2" xfId="304"/>
    <cellStyle name="xl175 3" xfId="458"/>
    <cellStyle name="xl175 4" xfId="643"/>
    <cellStyle name="xl175 5" xfId="825"/>
    <cellStyle name="xl176" xfId="117"/>
    <cellStyle name="xl176 2" xfId="308"/>
    <cellStyle name="xl176 3" xfId="443"/>
    <cellStyle name="xl176 4" xfId="647"/>
    <cellStyle name="xl176 5" xfId="829"/>
    <cellStyle name="xl177" xfId="107"/>
    <cellStyle name="xl177 2" xfId="312"/>
    <cellStyle name="xl177 3" xfId="478"/>
    <cellStyle name="xl177 4" xfId="651"/>
    <cellStyle name="xl177 5" xfId="833"/>
    <cellStyle name="xl178" xfId="118"/>
    <cellStyle name="xl178 2" xfId="327"/>
    <cellStyle name="xl178 3" xfId="433"/>
    <cellStyle name="xl178 4" xfId="666"/>
    <cellStyle name="xl178 5" xfId="848"/>
    <cellStyle name="xl179" xfId="127"/>
    <cellStyle name="xl179 2" xfId="290"/>
    <cellStyle name="xl179 3" xfId="498"/>
    <cellStyle name="xl179 4" xfId="629"/>
    <cellStyle name="xl179 5" xfId="811"/>
    <cellStyle name="xl180" xfId="141"/>
    <cellStyle name="xl180 2" xfId="332"/>
    <cellStyle name="xl180 3" xfId="484"/>
    <cellStyle name="xl180 4" xfId="671"/>
    <cellStyle name="xl180 5" xfId="853"/>
    <cellStyle name="xl181" xfId="169"/>
    <cellStyle name="xl181 2" xfId="347"/>
    <cellStyle name="xl181 3" xfId="429"/>
    <cellStyle name="xl181 4" xfId="686"/>
    <cellStyle name="xl181 5" xfId="868"/>
    <cellStyle name="xl182" xfId="111"/>
    <cellStyle name="xl182 2" xfId="350"/>
    <cellStyle name="xl182 3" xfId="414"/>
    <cellStyle name="xl182 4" xfId="689"/>
    <cellStyle name="xl182 5" xfId="871"/>
    <cellStyle name="xl183" xfId="353"/>
    <cellStyle name="xl183 2" xfId="419"/>
    <cellStyle name="xl183 3" xfId="692"/>
    <cellStyle name="xl183 4" xfId="874"/>
    <cellStyle name="xl184" xfId="356"/>
    <cellStyle name="xl184 2" xfId="412"/>
    <cellStyle name="xl184 3" xfId="695"/>
    <cellStyle name="xl184 4" xfId="877"/>
    <cellStyle name="xl185" xfId="348"/>
    <cellStyle name="xl185 2" xfId="425"/>
    <cellStyle name="xl185 3" xfId="687"/>
    <cellStyle name="xl185 4" xfId="869"/>
    <cellStyle name="xl186" xfId="351"/>
    <cellStyle name="xl186 2" xfId="430"/>
    <cellStyle name="xl186 3" xfId="690"/>
    <cellStyle name="xl186 4" xfId="872"/>
    <cellStyle name="xl187" xfId="349"/>
    <cellStyle name="xl187 2" xfId="417"/>
    <cellStyle name="xl187 3" xfId="688"/>
    <cellStyle name="xl187 4" xfId="870"/>
    <cellStyle name="xl188" xfId="279"/>
    <cellStyle name="xl188 2" xfId="445"/>
    <cellStyle name="xl188 3" xfId="618"/>
    <cellStyle name="xl188 4" xfId="800"/>
    <cellStyle name="xl189" xfId="316"/>
    <cellStyle name="xl189 2" xfId="469"/>
    <cellStyle name="xl189 3" xfId="655"/>
    <cellStyle name="xl189 4" xfId="837"/>
    <cellStyle name="xl190" xfId="318"/>
    <cellStyle name="xl190 2" xfId="461"/>
    <cellStyle name="xl190 3" xfId="657"/>
    <cellStyle name="xl190 4" xfId="839"/>
    <cellStyle name="xl191" xfId="321"/>
    <cellStyle name="xl191 2" xfId="451"/>
    <cellStyle name="xl191 3" xfId="660"/>
    <cellStyle name="xl191 4" xfId="842"/>
    <cellStyle name="xl192" xfId="325"/>
    <cellStyle name="xl192 2" xfId="440"/>
    <cellStyle name="xl192 3" xfId="664"/>
    <cellStyle name="xl192 4" xfId="846"/>
    <cellStyle name="xl193" xfId="330"/>
    <cellStyle name="xl193 2" xfId="489"/>
    <cellStyle name="xl193 3" xfId="669"/>
    <cellStyle name="xl193 4" xfId="851"/>
    <cellStyle name="xl194" xfId="291"/>
    <cellStyle name="xl194 2" xfId="497"/>
    <cellStyle name="xl194 3" xfId="630"/>
    <cellStyle name="xl194 4" xfId="812"/>
    <cellStyle name="xl195" xfId="333"/>
    <cellStyle name="xl195 2" xfId="483"/>
    <cellStyle name="xl195 3" xfId="672"/>
    <cellStyle name="xl195 4" xfId="854"/>
    <cellStyle name="xl196" xfId="300"/>
    <cellStyle name="xl196 2" xfId="470"/>
    <cellStyle name="xl196 3" xfId="639"/>
    <cellStyle name="xl196 4" xfId="821"/>
    <cellStyle name="xl197" xfId="354"/>
    <cellStyle name="xl197 2" xfId="424"/>
    <cellStyle name="xl197 3" xfId="693"/>
    <cellStyle name="xl197 4" xfId="875"/>
    <cellStyle name="xl198" xfId="280"/>
    <cellStyle name="xl198 2" xfId="482"/>
    <cellStyle name="xl198 3" xfId="619"/>
    <cellStyle name="xl198 4" xfId="801"/>
    <cellStyle name="xl199" xfId="319"/>
    <cellStyle name="xl199 2" xfId="457"/>
    <cellStyle name="xl199 3" xfId="658"/>
    <cellStyle name="xl199 4" xfId="840"/>
    <cellStyle name="xl200" xfId="284"/>
    <cellStyle name="xl200 2" xfId="454"/>
    <cellStyle name="xl200 3" xfId="623"/>
    <cellStyle name="xl200 4" xfId="805"/>
    <cellStyle name="xl21" xfId="177"/>
    <cellStyle name="xl21 2" xfId="512"/>
    <cellStyle name="xl21 3" xfId="698"/>
    <cellStyle name="xl21 4" xfId="880"/>
    <cellStyle name="xl22" xfId="13"/>
    <cellStyle name="xl22 2" xfId="411"/>
    <cellStyle name="xl22 3" xfId="518"/>
    <cellStyle name="xl22 4" xfId="700"/>
    <cellStyle name="xl23" xfId="19"/>
    <cellStyle name="xl23 2" xfId="400"/>
    <cellStyle name="xl23 3" xfId="525"/>
    <cellStyle name="xl23 4" xfId="707"/>
    <cellStyle name="xl24" xfId="23"/>
    <cellStyle name="xl24 2" xfId="403"/>
    <cellStyle name="xl24 3" xfId="529"/>
    <cellStyle name="xl24 4" xfId="711"/>
    <cellStyle name="xl25" xfId="30"/>
    <cellStyle name="xl25 2" xfId="387"/>
    <cellStyle name="xl25 3" xfId="536"/>
    <cellStyle name="xl25 4" xfId="718"/>
    <cellStyle name="xl26" xfId="1"/>
    <cellStyle name="xl26 2" xfId="45"/>
    <cellStyle name="xl26 3" xfId="409"/>
    <cellStyle name="xl26 4" xfId="524"/>
    <cellStyle name="xl26 5" xfId="706"/>
    <cellStyle name="xl27" xfId="17"/>
    <cellStyle name="xl27 2" xfId="401"/>
    <cellStyle name="xl27 3" xfId="522"/>
    <cellStyle name="xl27 4" xfId="704"/>
    <cellStyle name="xl28" xfId="47"/>
    <cellStyle name="xl28 2" xfId="201"/>
    <cellStyle name="xl28 3" xfId="552"/>
    <cellStyle name="xl28 4" xfId="734"/>
    <cellStyle name="xl29" xfId="49"/>
    <cellStyle name="xl29 2" xfId="358"/>
    <cellStyle name="xl29 3" xfId="556"/>
    <cellStyle name="xl29 4" xfId="738"/>
    <cellStyle name="xl30" xfId="55"/>
    <cellStyle name="xl30 2" xfId="186"/>
    <cellStyle name="xl30 3" xfId="563"/>
    <cellStyle name="xl30 4" xfId="745"/>
    <cellStyle name="xl31" xfId="11"/>
    <cellStyle name="xl31 2" xfId="394"/>
    <cellStyle name="xl31 3" xfId="570"/>
    <cellStyle name="xl31 4" xfId="752"/>
    <cellStyle name="xl32" xfId="178"/>
    <cellStyle name="xl32 2" xfId="513"/>
    <cellStyle name="xl32 3" xfId="699"/>
    <cellStyle name="xl32 4" xfId="881"/>
    <cellStyle name="xl33" xfId="24"/>
    <cellStyle name="xl33 2" xfId="396"/>
    <cellStyle name="xl33 3" xfId="530"/>
    <cellStyle name="xl33 4" xfId="712"/>
    <cellStyle name="xl34" xfId="2"/>
    <cellStyle name="xl34 2" xfId="41"/>
    <cellStyle name="xl34 3" xfId="183"/>
    <cellStyle name="xl34 4" xfId="547"/>
    <cellStyle name="xl34 5" xfId="729"/>
    <cellStyle name="xl35" xfId="50"/>
    <cellStyle name="xl35 2" xfId="361"/>
    <cellStyle name="xl35 3" xfId="557"/>
    <cellStyle name="xl35 4" xfId="739"/>
    <cellStyle name="xl36" xfId="56"/>
    <cellStyle name="xl36 2" xfId="224"/>
    <cellStyle name="xl36 3" xfId="564"/>
    <cellStyle name="xl36 4" xfId="746"/>
    <cellStyle name="xl37" xfId="60"/>
    <cellStyle name="xl37 2" xfId="377"/>
    <cellStyle name="xl37 3" xfId="571"/>
    <cellStyle name="xl37 4" xfId="753"/>
    <cellStyle name="xl38" xfId="3"/>
    <cellStyle name="xl38 2" xfId="63"/>
    <cellStyle name="xl38 3" xfId="390"/>
    <cellStyle name="xl38 4" xfId="574"/>
    <cellStyle name="xl38 5" xfId="756"/>
    <cellStyle name="xl39" xfId="42"/>
    <cellStyle name="xl39 2" xfId="235"/>
    <cellStyle name="xl39 3" xfId="548"/>
    <cellStyle name="xl39 4" xfId="730"/>
    <cellStyle name="xl40" xfId="34"/>
    <cellStyle name="xl40 2" xfId="185"/>
    <cellStyle name="xl40 3" xfId="540"/>
    <cellStyle name="xl40 4" xfId="722"/>
    <cellStyle name="xl41" xfId="51"/>
    <cellStyle name="xl41 2" xfId="179"/>
    <cellStyle name="xl41 3" xfId="558"/>
    <cellStyle name="xl41 4" xfId="740"/>
    <cellStyle name="xl42" xfId="4"/>
    <cellStyle name="xl42 2" xfId="57"/>
    <cellStyle name="xl42 3" xfId="218"/>
    <cellStyle name="xl42 4" xfId="565"/>
    <cellStyle name="xl42 5" xfId="747"/>
    <cellStyle name="xl43" xfId="61"/>
    <cellStyle name="xl43 2" xfId="373"/>
    <cellStyle name="xl43 3" xfId="572"/>
    <cellStyle name="xl43 4" xfId="754"/>
    <cellStyle name="xl44" xfId="48"/>
    <cellStyle name="xl44 2" xfId="215"/>
    <cellStyle name="xl44 3" xfId="367"/>
    <cellStyle name="xl44 4" xfId="554"/>
    <cellStyle name="xl44 5" xfId="736"/>
    <cellStyle name="xl45" xfId="52"/>
    <cellStyle name="xl45 2" xfId="216"/>
    <cellStyle name="xl45 3" xfId="364"/>
    <cellStyle name="xl45 4" xfId="555"/>
    <cellStyle name="xl45 5" xfId="737"/>
    <cellStyle name="xl46" xfId="65"/>
    <cellStyle name="xl46 2" xfId="220"/>
    <cellStyle name="xl46 3" xfId="217"/>
    <cellStyle name="xl46 4" xfId="559"/>
    <cellStyle name="xl46 5" xfId="741"/>
    <cellStyle name="xl47" xfId="14"/>
    <cellStyle name="xl47 2" xfId="237"/>
    <cellStyle name="xl47 3" xfId="376"/>
    <cellStyle name="xl47 4" xfId="576"/>
    <cellStyle name="xl47 5" xfId="758"/>
    <cellStyle name="xl48" xfId="31"/>
    <cellStyle name="xl48 2" xfId="180"/>
    <cellStyle name="xl48 3" xfId="404"/>
    <cellStyle name="xl48 4" xfId="519"/>
    <cellStyle name="xl48 5" xfId="701"/>
    <cellStyle name="xl49" xfId="37"/>
    <cellStyle name="xl49 2" xfId="198"/>
    <cellStyle name="xl49 3" xfId="386"/>
    <cellStyle name="xl49 4" xfId="537"/>
    <cellStyle name="xl49 5" xfId="719"/>
    <cellStyle name="xl50" xfId="39"/>
    <cellStyle name="xl50 2" xfId="204"/>
    <cellStyle name="xl50 3" xfId="384"/>
    <cellStyle name="xl50 4" xfId="543"/>
    <cellStyle name="xl50 5" xfId="725"/>
    <cellStyle name="xl51" xfId="20"/>
    <cellStyle name="xl51 2" xfId="206"/>
    <cellStyle name="xl51 3" xfId="371"/>
    <cellStyle name="xl51 4" xfId="545"/>
    <cellStyle name="xl51 5" xfId="727"/>
    <cellStyle name="xl52" xfId="5"/>
    <cellStyle name="xl52 2" xfId="25"/>
    <cellStyle name="xl52 3" xfId="187"/>
    <cellStyle name="xl52 4" xfId="413"/>
    <cellStyle name="xl52 5" xfId="526"/>
    <cellStyle name="xl52 6" xfId="708"/>
    <cellStyle name="xl53" xfId="32"/>
    <cellStyle name="xl53 2" xfId="192"/>
    <cellStyle name="xl53 3" xfId="407"/>
    <cellStyle name="xl53 4" xfId="531"/>
    <cellStyle name="xl53 5" xfId="713"/>
    <cellStyle name="xl54" xfId="15"/>
    <cellStyle name="xl54 2" xfId="199"/>
    <cellStyle name="xl54 3" xfId="385"/>
    <cellStyle name="xl54 4" xfId="538"/>
    <cellStyle name="xl54 5" xfId="720"/>
    <cellStyle name="xl55" xfId="46"/>
    <cellStyle name="xl55 2" xfId="181"/>
    <cellStyle name="xl55 3" xfId="402"/>
    <cellStyle name="xl55 4" xfId="520"/>
    <cellStyle name="xl55 5" xfId="702"/>
    <cellStyle name="xl56" xfId="21"/>
    <cellStyle name="xl56 2" xfId="212"/>
    <cellStyle name="xl56 3" xfId="191"/>
    <cellStyle name="xl56 4" xfId="551"/>
    <cellStyle name="xl56 5" xfId="733"/>
    <cellStyle name="xl57" xfId="26"/>
    <cellStyle name="xl57 2" xfId="188"/>
    <cellStyle name="xl57 3" xfId="408"/>
    <cellStyle name="xl57 4" xfId="527"/>
    <cellStyle name="xl57 5" xfId="709"/>
    <cellStyle name="xl58" xfId="33"/>
    <cellStyle name="xl58 2" xfId="193"/>
    <cellStyle name="xl58 3" xfId="405"/>
    <cellStyle name="xl58 4" xfId="532"/>
    <cellStyle name="xl58 5" xfId="714"/>
    <cellStyle name="xl59" xfId="36"/>
    <cellStyle name="xl59 2" xfId="200"/>
    <cellStyle name="xl59 3" xfId="380"/>
    <cellStyle name="xl59 4" xfId="539"/>
    <cellStyle name="xl59 5" xfId="721"/>
    <cellStyle name="xl60" xfId="38"/>
    <cellStyle name="xl60 2" xfId="203"/>
    <cellStyle name="xl60 3" xfId="391"/>
    <cellStyle name="xl60 4" xfId="542"/>
    <cellStyle name="xl60 5" xfId="724"/>
    <cellStyle name="xl61" xfId="40"/>
    <cellStyle name="xl61 2" xfId="205"/>
    <cellStyle name="xl61 3" xfId="379"/>
    <cellStyle name="xl61 4" xfId="544"/>
    <cellStyle name="xl61 5" xfId="726"/>
    <cellStyle name="xl62" xfId="43"/>
    <cellStyle name="xl62 2" xfId="207"/>
    <cellStyle name="xl62 3" xfId="357"/>
    <cellStyle name="xl62 4" xfId="546"/>
    <cellStyle name="xl62 5" xfId="728"/>
    <cellStyle name="xl63" xfId="6"/>
    <cellStyle name="xl63 2" xfId="44"/>
    <cellStyle name="xl63 3" xfId="210"/>
    <cellStyle name="xl63 4" xfId="378"/>
    <cellStyle name="xl63 5" xfId="549"/>
    <cellStyle name="xl63 6" xfId="731"/>
    <cellStyle name="xl64" xfId="16"/>
    <cellStyle name="xl64 2" xfId="211"/>
    <cellStyle name="xl64 3" xfId="213"/>
    <cellStyle name="xl64 4" xfId="550"/>
    <cellStyle name="xl64 5" xfId="732"/>
    <cellStyle name="xl65" xfId="22"/>
    <cellStyle name="xl65 2" xfId="182"/>
    <cellStyle name="xl65 3" xfId="410"/>
    <cellStyle name="xl65 4" xfId="521"/>
    <cellStyle name="xl65 5" xfId="703"/>
    <cellStyle name="xl66" xfId="27"/>
    <cellStyle name="xl66 2" xfId="189"/>
    <cellStyle name="xl66 3" xfId="406"/>
    <cellStyle name="xl66 4" xfId="528"/>
    <cellStyle name="xl66 5" xfId="710"/>
    <cellStyle name="xl67" xfId="53"/>
    <cellStyle name="xl67 2" xfId="194"/>
    <cellStyle name="xl67 3" xfId="399"/>
    <cellStyle name="xl67 4" xfId="533"/>
    <cellStyle name="xl67 5" xfId="715"/>
    <cellStyle name="xl68" xfId="58"/>
    <cellStyle name="xl68 2" xfId="221"/>
    <cellStyle name="xl68 3" xfId="208"/>
    <cellStyle name="xl68 4" xfId="560"/>
    <cellStyle name="xl68 5" xfId="742"/>
    <cellStyle name="xl69" xfId="54"/>
    <cellStyle name="xl69 2" xfId="184"/>
    <cellStyle name="xl69 3" xfId="398"/>
    <cellStyle name="xl69 4" xfId="523"/>
    <cellStyle name="xl69 5" xfId="705"/>
    <cellStyle name="xl70" xfId="59"/>
    <cellStyle name="xl70 2" xfId="195"/>
    <cellStyle name="xl70 3" xfId="397"/>
    <cellStyle name="xl70 4" xfId="534"/>
    <cellStyle name="xl70 5" xfId="716"/>
    <cellStyle name="xl71" xfId="62"/>
    <cellStyle name="xl71 2" xfId="202"/>
    <cellStyle name="xl71 3" xfId="393"/>
    <cellStyle name="xl71 4" xfId="541"/>
    <cellStyle name="xl71 5" xfId="723"/>
    <cellStyle name="xl72" xfId="64"/>
    <cellStyle name="xl72 2" xfId="214"/>
    <cellStyle name="xl72 3" xfId="368"/>
    <cellStyle name="xl72 4" xfId="553"/>
    <cellStyle name="xl72 5" xfId="735"/>
    <cellStyle name="xl73" xfId="18"/>
    <cellStyle name="xl73 2" xfId="222"/>
    <cellStyle name="xl73 3" xfId="369"/>
    <cellStyle name="xl73 4" xfId="561"/>
    <cellStyle name="xl73 5" xfId="743"/>
    <cellStyle name="xl74" xfId="28"/>
    <cellStyle name="xl74 2" xfId="227"/>
    <cellStyle name="xl74 3" xfId="359"/>
    <cellStyle name="xl74 4" xfId="566"/>
    <cellStyle name="xl74 5" xfId="748"/>
    <cellStyle name="xl75" xfId="35"/>
    <cellStyle name="xl75 2" xfId="234"/>
    <cellStyle name="xl75 3" xfId="372"/>
    <cellStyle name="xl75 4" xfId="573"/>
    <cellStyle name="xl75 5" xfId="755"/>
    <cellStyle name="xl76" xfId="29"/>
    <cellStyle name="xl76 2" xfId="236"/>
    <cellStyle name="xl76 3" xfId="383"/>
    <cellStyle name="xl76 4" xfId="575"/>
    <cellStyle name="xl76 5" xfId="757"/>
    <cellStyle name="xl77" xfId="66"/>
    <cellStyle name="xl77 2" xfId="196"/>
    <cellStyle name="xl77 3" xfId="395"/>
    <cellStyle name="xl77 4" xfId="535"/>
    <cellStyle name="xl77 5" xfId="717"/>
    <cellStyle name="xl78" xfId="69"/>
    <cellStyle name="xl78 2" xfId="223"/>
    <cellStyle name="xl78 3" xfId="219"/>
    <cellStyle name="xl78 4" xfId="562"/>
    <cellStyle name="xl78 5" xfId="744"/>
    <cellStyle name="xl79" xfId="73"/>
    <cellStyle name="xl79 2" xfId="228"/>
    <cellStyle name="xl79 3" xfId="360"/>
    <cellStyle name="xl79 4" xfId="567"/>
    <cellStyle name="xl79 5" xfId="749"/>
    <cellStyle name="xl80" xfId="80"/>
    <cellStyle name="xl80 2" xfId="229"/>
    <cellStyle name="xl80 3" xfId="190"/>
    <cellStyle name="xl80 4" xfId="568"/>
    <cellStyle name="xl80 5" xfId="750"/>
    <cellStyle name="xl81" xfId="82"/>
    <cellStyle name="xl81 2" xfId="230"/>
    <cellStyle name="xl81 3" xfId="226"/>
    <cellStyle name="xl81 4" xfId="569"/>
    <cellStyle name="xl81 5" xfId="751"/>
    <cellStyle name="xl82" xfId="67"/>
    <cellStyle name="xl82 2" xfId="238"/>
    <cellStyle name="xl82 3" xfId="362"/>
    <cellStyle name="xl82 4" xfId="577"/>
    <cellStyle name="xl82 5" xfId="759"/>
    <cellStyle name="xl83" xfId="78"/>
    <cellStyle name="xl83 2" xfId="240"/>
    <cellStyle name="xl83 3" xfId="392"/>
    <cellStyle name="xl83 4" xfId="579"/>
    <cellStyle name="xl83 5" xfId="761"/>
    <cellStyle name="xl84" xfId="81"/>
    <cellStyle name="xl84 2" xfId="243"/>
    <cellStyle name="xl84 3" xfId="375"/>
    <cellStyle name="xl84 4" xfId="582"/>
    <cellStyle name="xl84 5" xfId="764"/>
    <cellStyle name="xl85" xfId="83"/>
    <cellStyle name="xl85 2" xfId="250"/>
    <cellStyle name="xl85 3" xfId="370"/>
    <cellStyle name="xl85 4" xfId="589"/>
    <cellStyle name="xl85 5" xfId="771"/>
    <cellStyle name="xl86" xfId="88"/>
    <cellStyle name="xl86 2" xfId="252"/>
    <cellStyle name="xl86 3" xfId="232"/>
    <cellStyle name="xl86 4" xfId="591"/>
    <cellStyle name="xl86 5" xfId="773"/>
    <cellStyle name="xl87" xfId="68"/>
    <cellStyle name="xl87 2" xfId="239"/>
    <cellStyle name="xl87 3" xfId="366"/>
    <cellStyle name="xl87 4" xfId="578"/>
    <cellStyle name="xl87 5" xfId="760"/>
    <cellStyle name="xl88" xfId="74"/>
    <cellStyle name="xl88 2" xfId="248"/>
    <cellStyle name="xl88 3" xfId="381"/>
    <cellStyle name="xl88 4" xfId="587"/>
    <cellStyle name="xl88 5" xfId="769"/>
    <cellStyle name="xl89" xfId="84"/>
    <cellStyle name="xl89 2" xfId="251"/>
    <cellStyle name="xl89 3" xfId="209"/>
    <cellStyle name="xl89 4" xfId="590"/>
    <cellStyle name="xl89 5" xfId="772"/>
    <cellStyle name="xl90" xfId="70"/>
    <cellStyle name="xl90 2" xfId="253"/>
    <cellStyle name="xl90 3" xfId="197"/>
    <cellStyle name="xl90 4" xfId="592"/>
    <cellStyle name="xl90 5" xfId="774"/>
    <cellStyle name="xl91" xfId="75"/>
    <cellStyle name="xl91 2" xfId="258"/>
    <cellStyle name="xl91 3" xfId="439"/>
    <cellStyle name="xl91 4" xfId="597"/>
    <cellStyle name="xl91 5" xfId="779"/>
    <cellStyle name="xl92" xfId="85"/>
    <cellStyle name="xl92 2" xfId="244"/>
    <cellStyle name="xl92 3" xfId="365"/>
    <cellStyle name="xl92 4" xfId="583"/>
    <cellStyle name="xl92 5" xfId="765"/>
    <cellStyle name="xl93" xfId="76"/>
    <cellStyle name="xl93 2" xfId="254"/>
    <cellStyle name="xl93 3" xfId="363"/>
    <cellStyle name="xl93 4" xfId="593"/>
    <cellStyle name="xl93 5" xfId="775"/>
    <cellStyle name="xl94" xfId="79"/>
    <cellStyle name="xl94 2" xfId="241"/>
    <cellStyle name="xl94 3" xfId="389"/>
    <cellStyle name="xl94 4" xfId="580"/>
    <cellStyle name="xl94 5" xfId="762"/>
    <cellStyle name="xl95" xfId="86"/>
    <cellStyle name="xl95 2" xfId="245"/>
    <cellStyle name="xl95 3" xfId="231"/>
    <cellStyle name="xl95 4" xfId="584"/>
    <cellStyle name="xl95 5" xfId="766"/>
    <cellStyle name="xl96" xfId="77"/>
    <cellStyle name="xl96 2" xfId="255"/>
    <cellStyle name="xl96 3" xfId="225"/>
    <cellStyle name="xl96 4" xfId="594"/>
    <cellStyle name="xl96 5" xfId="776"/>
    <cellStyle name="xl97" xfId="87"/>
    <cellStyle name="xl97 2" xfId="246"/>
    <cellStyle name="xl97 3" xfId="517"/>
    <cellStyle name="xl97 4" xfId="585"/>
    <cellStyle name="xl97 5" xfId="767"/>
    <cellStyle name="xl98" xfId="71"/>
    <cellStyle name="xl98 2" xfId="249"/>
    <cellStyle name="xl98 3" xfId="374"/>
    <cellStyle name="xl98 4" xfId="588"/>
    <cellStyle name="xl98 5" xfId="770"/>
    <cellStyle name="xl99" xfId="72"/>
    <cellStyle name="xl99 2" xfId="256"/>
    <cellStyle name="xl99 3" xfId="233"/>
    <cellStyle name="xl99 4" xfId="595"/>
    <cellStyle name="xl99 5" xfId="777"/>
    <cellStyle name="Обычный" xfId="0" builtinId="0"/>
    <cellStyle name="Обычный 2" xfId="7"/>
    <cellStyle name="Обычный 3" xfId="8"/>
    <cellStyle name="Обычный 4" xfId="12"/>
    <cellStyle name="Стиль 1" xfId="9"/>
    <cellStyle name="Финансовый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1"/>
  <sheetViews>
    <sheetView showGridLines="0" tabSelected="1" view="pageBreakPreview" zoomScaleNormal="70" zoomScaleSheetLayoutView="100" workbookViewId="0">
      <selection activeCell="A5" sqref="A5:E5"/>
    </sheetView>
  </sheetViews>
  <sheetFormatPr defaultColWidth="9.109375" defaultRowHeight="15.6" outlineLevelCol="1" x14ac:dyDescent="0.3"/>
  <cols>
    <col min="1" max="1" width="27.88671875" style="5" customWidth="1"/>
    <col min="2" max="2" width="83.88671875" style="5" customWidth="1"/>
    <col min="3" max="3" width="18.6640625" style="6" customWidth="1"/>
    <col min="4" max="4" width="18.88671875" style="5" customWidth="1" outlineLevel="1"/>
    <col min="5" max="5" width="14" style="5" customWidth="1" outlineLevel="1"/>
    <col min="6" max="6" width="15.33203125" style="5" customWidth="1"/>
    <col min="7" max="218" width="9.109375" style="5"/>
    <col min="219" max="220" width="12.33203125" style="5" customWidth="1"/>
    <col min="221" max="221" width="13.44140625" style="5" customWidth="1"/>
    <col min="222" max="222" width="59.109375" style="5" customWidth="1"/>
    <col min="223" max="223" width="18.109375" style="5" customWidth="1"/>
    <col min="224" max="224" width="32.109375" style="5" customWidth="1"/>
    <col min="225" max="225" width="86.6640625" style="5" customWidth="1"/>
    <col min="226" max="234" width="23.109375" style="5" customWidth="1"/>
    <col min="235" max="235" width="91.44140625" style="5" customWidth="1"/>
    <col min="236" max="241" width="19.109375" style="5" customWidth="1"/>
    <col min="242" max="16384" width="9.109375" style="5"/>
  </cols>
  <sheetData>
    <row r="1" spans="1:5" x14ac:dyDescent="0.3">
      <c r="C1" s="9"/>
      <c r="D1" s="22" t="s">
        <v>450</v>
      </c>
      <c r="E1" s="22"/>
    </row>
    <row r="2" spans="1:5" ht="15.75" customHeight="1" x14ac:dyDescent="0.3">
      <c r="C2" s="9"/>
      <c r="D2" s="22" t="s">
        <v>448</v>
      </c>
      <c r="E2" s="22"/>
    </row>
    <row r="3" spans="1:5" x14ac:dyDescent="0.3">
      <c r="C3" s="9"/>
      <c r="D3" s="22" t="s">
        <v>449</v>
      </c>
      <c r="E3" s="22"/>
    </row>
    <row r="4" spans="1:5" ht="15.75" customHeight="1" x14ac:dyDescent="0.3">
      <c r="C4" s="9"/>
      <c r="D4" s="22" t="s">
        <v>993</v>
      </c>
      <c r="E4" s="22"/>
    </row>
    <row r="5" spans="1:5" ht="23.25" customHeight="1" x14ac:dyDescent="0.3">
      <c r="A5" s="26" t="s">
        <v>952</v>
      </c>
      <c r="B5" s="26"/>
      <c r="C5" s="26"/>
      <c r="D5" s="26"/>
      <c r="E5" s="26"/>
    </row>
    <row r="6" spans="1:5" ht="17.25" customHeight="1" x14ac:dyDescent="0.3">
      <c r="A6" s="25" t="s">
        <v>154</v>
      </c>
      <c r="B6" s="25"/>
      <c r="C6" s="25"/>
      <c r="D6" s="25"/>
      <c r="E6" s="25"/>
    </row>
    <row r="7" spans="1:5" ht="81" customHeight="1" x14ac:dyDescent="0.3">
      <c r="A7" s="7" t="s">
        <v>30</v>
      </c>
      <c r="B7" s="7" t="s">
        <v>31</v>
      </c>
      <c r="C7" s="1" t="s">
        <v>751</v>
      </c>
      <c r="D7" s="1" t="s">
        <v>953</v>
      </c>
      <c r="E7" s="1" t="s">
        <v>155</v>
      </c>
    </row>
    <row r="8" spans="1:5" x14ac:dyDescent="0.3">
      <c r="A8" s="19" t="s">
        <v>156</v>
      </c>
      <c r="B8" s="20" t="s">
        <v>32</v>
      </c>
      <c r="C8" s="13">
        <f>C9+C28+C52+C62+C70+C76+C99+C113+C139+C158+C172+C183+C188+C229</f>
        <v>44561646432.779999</v>
      </c>
      <c r="D8" s="13">
        <f>D9+D28+D52+D62+D70+D76+D99+D113+D139+D158+D172+D183+D188+D229</f>
        <v>25017608357.129993</v>
      </c>
      <c r="E8" s="18">
        <f>D8/C8*100</f>
        <v>56.141570969260215</v>
      </c>
    </row>
    <row r="9" spans="1:5" x14ac:dyDescent="0.3">
      <c r="A9" s="19" t="s">
        <v>157</v>
      </c>
      <c r="B9" s="20" t="s">
        <v>33</v>
      </c>
      <c r="C9" s="13">
        <f>C10+C19</f>
        <v>25945660000</v>
      </c>
      <c r="D9" s="13">
        <f>D10+D19</f>
        <v>15887318107.079998</v>
      </c>
      <c r="E9" s="18">
        <f t="shared" ref="E9:E87" si="0">D9/C9*100</f>
        <v>61.233046710239783</v>
      </c>
    </row>
    <row r="10" spans="1:5" x14ac:dyDescent="0.3">
      <c r="A10" s="2" t="s">
        <v>158</v>
      </c>
      <c r="B10" s="3" t="s">
        <v>34</v>
      </c>
      <c r="C10" s="14">
        <f>C11+C15+C17+C18</f>
        <v>10549071000</v>
      </c>
      <c r="D10" s="14">
        <f>D11+D15+D17+D18</f>
        <v>7845530647.3199997</v>
      </c>
      <c r="E10" s="17">
        <f t="shared" si="0"/>
        <v>74.371768351165699</v>
      </c>
    </row>
    <row r="11" spans="1:5" ht="31.2" x14ac:dyDescent="0.3">
      <c r="A11" s="2" t="s">
        <v>159</v>
      </c>
      <c r="B11" s="3" t="s">
        <v>35</v>
      </c>
      <c r="C11" s="14">
        <f>C12+C13</f>
        <v>9655410000</v>
      </c>
      <c r="D11" s="14">
        <f>D12+D13+D14</f>
        <v>7176326811.25</v>
      </c>
      <c r="E11" s="17">
        <f t="shared" si="0"/>
        <v>74.324413062210709</v>
      </c>
    </row>
    <row r="12" spans="1:5" ht="124.8" x14ac:dyDescent="0.3">
      <c r="A12" s="2" t="s">
        <v>160</v>
      </c>
      <c r="B12" s="3" t="s">
        <v>752</v>
      </c>
      <c r="C12" s="14">
        <v>9575410000</v>
      </c>
      <c r="D12" s="14">
        <v>7139941645.8100004</v>
      </c>
      <c r="E12" s="17">
        <f t="shared" si="0"/>
        <v>74.565388279039752</v>
      </c>
    </row>
    <row r="13" spans="1:5" ht="78" x14ac:dyDescent="0.3">
      <c r="A13" s="2" t="s">
        <v>161</v>
      </c>
      <c r="B13" s="3" t="s">
        <v>753</v>
      </c>
      <c r="C13" s="14">
        <v>80000000</v>
      </c>
      <c r="D13" s="14">
        <v>36026503.439999998</v>
      </c>
      <c r="E13" s="17">
        <f t="shared" si="0"/>
        <v>45.033129299999999</v>
      </c>
    </row>
    <row r="14" spans="1:5" ht="31.2" x14ac:dyDescent="0.3">
      <c r="A14" s="2" t="s">
        <v>955</v>
      </c>
      <c r="B14" s="3" t="s">
        <v>954</v>
      </c>
      <c r="C14" s="14">
        <v>0</v>
      </c>
      <c r="D14" s="14">
        <v>358662</v>
      </c>
      <c r="E14" s="17"/>
    </row>
    <row r="15" spans="1:5" ht="46.8" x14ac:dyDescent="0.3">
      <c r="A15" s="2" t="s">
        <v>758</v>
      </c>
      <c r="B15" s="3" t="s">
        <v>754</v>
      </c>
      <c r="C15" s="14">
        <f>C16</f>
        <v>230609000</v>
      </c>
      <c r="D15" s="14">
        <f>D16</f>
        <v>0</v>
      </c>
      <c r="E15" s="17">
        <f t="shared" si="0"/>
        <v>0</v>
      </c>
    </row>
    <row r="16" spans="1:5" ht="140.4" x14ac:dyDescent="0.3">
      <c r="A16" s="2" t="s">
        <v>759</v>
      </c>
      <c r="B16" s="3" t="s">
        <v>755</v>
      </c>
      <c r="C16" s="14">
        <v>230609000</v>
      </c>
      <c r="D16" s="14">
        <v>0</v>
      </c>
      <c r="E16" s="17">
        <f t="shared" si="0"/>
        <v>0</v>
      </c>
    </row>
    <row r="17" spans="1:5" ht="109.2" x14ac:dyDescent="0.3">
      <c r="A17" s="2" t="s">
        <v>760</v>
      </c>
      <c r="B17" s="3" t="s">
        <v>756</v>
      </c>
      <c r="C17" s="14">
        <v>663052000</v>
      </c>
      <c r="D17" s="14">
        <v>521493749.06999999</v>
      </c>
      <c r="E17" s="17">
        <f t="shared" si="0"/>
        <v>78.650505400783047</v>
      </c>
    </row>
    <row r="18" spans="1:5" ht="109.2" x14ac:dyDescent="0.3">
      <c r="A18" s="2" t="s">
        <v>761</v>
      </c>
      <c r="B18" s="3" t="s">
        <v>757</v>
      </c>
      <c r="C18" s="14">
        <v>0</v>
      </c>
      <c r="D18" s="14">
        <v>147710087</v>
      </c>
      <c r="E18" s="17"/>
    </row>
    <row r="19" spans="1:5" x14ac:dyDescent="0.3">
      <c r="A19" s="2" t="s">
        <v>162</v>
      </c>
      <c r="B19" s="3" t="s">
        <v>36</v>
      </c>
      <c r="C19" s="14">
        <f>SUM(C20:C27)</f>
        <v>15396589000</v>
      </c>
      <c r="D19" s="14">
        <f>SUM(D20:D27)</f>
        <v>8041787459.7599993</v>
      </c>
      <c r="E19" s="17">
        <f t="shared" si="0"/>
        <v>52.230967909580485</v>
      </c>
    </row>
    <row r="20" spans="1:5" ht="78" x14ac:dyDescent="0.3">
      <c r="A20" s="2" t="s">
        <v>163</v>
      </c>
      <c r="B20" s="3" t="s">
        <v>762</v>
      </c>
      <c r="C20" s="14">
        <v>14255022000</v>
      </c>
      <c r="D20" s="14">
        <v>7134046869.0799999</v>
      </c>
      <c r="E20" s="17">
        <f t="shared" si="0"/>
        <v>50.045849589569201</v>
      </c>
    </row>
    <row r="21" spans="1:5" ht="85.2" customHeight="1" x14ac:dyDescent="0.3">
      <c r="A21" s="2" t="s">
        <v>164</v>
      </c>
      <c r="B21" s="3" t="s">
        <v>37</v>
      </c>
      <c r="C21" s="14">
        <v>146481000</v>
      </c>
      <c r="D21" s="14">
        <v>26540970.800000001</v>
      </c>
      <c r="E21" s="17">
        <f t="shared" si="0"/>
        <v>18.119053529126646</v>
      </c>
    </row>
    <row r="22" spans="1:5" ht="31.2" x14ac:dyDescent="0.3">
      <c r="A22" s="2" t="s">
        <v>165</v>
      </c>
      <c r="B22" s="3" t="s">
        <v>148</v>
      </c>
      <c r="C22" s="14">
        <v>186656000</v>
      </c>
      <c r="D22" s="14">
        <v>882276.62</v>
      </c>
      <c r="E22" s="17">
        <f t="shared" si="0"/>
        <v>0.47267519929710272</v>
      </c>
    </row>
    <row r="23" spans="1:5" ht="65.25" customHeight="1" x14ac:dyDescent="0.3">
      <c r="A23" s="2" t="s">
        <v>166</v>
      </c>
      <c r="B23" s="3" t="s">
        <v>149</v>
      </c>
      <c r="C23" s="14">
        <v>80130000</v>
      </c>
      <c r="D23" s="14">
        <v>42591406.479999997</v>
      </c>
      <c r="E23" s="17">
        <f t="shared" si="0"/>
        <v>53.15288466242356</v>
      </c>
    </row>
    <row r="24" spans="1:5" ht="97.2" customHeight="1" x14ac:dyDescent="0.3">
      <c r="A24" s="2" t="s">
        <v>554</v>
      </c>
      <c r="B24" s="21" t="s">
        <v>763</v>
      </c>
      <c r="C24" s="14">
        <v>628300000</v>
      </c>
      <c r="D24" s="14">
        <v>447396230.95999998</v>
      </c>
      <c r="E24" s="17">
        <f t="shared" si="0"/>
        <v>71.207421766671956</v>
      </c>
    </row>
    <row r="25" spans="1:5" ht="78" x14ac:dyDescent="0.3">
      <c r="A25" s="2" t="s">
        <v>764</v>
      </c>
      <c r="B25" s="21" t="s">
        <v>765</v>
      </c>
      <c r="C25" s="14">
        <v>0</v>
      </c>
      <c r="D25" s="14">
        <v>1074.96</v>
      </c>
      <c r="E25" s="17"/>
    </row>
    <row r="26" spans="1:5" ht="46.8" x14ac:dyDescent="0.3">
      <c r="A26" s="2" t="s">
        <v>768</v>
      </c>
      <c r="B26" s="21" t="s">
        <v>766</v>
      </c>
      <c r="C26" s="14">
        <v>60000000</v>
      </c>
      <c r="D26" s="14">
        <v>164923694.16</v>
      </c>
      <c r="E26" s="17">
        <f t="shared" si="0"/>
        <v>274.8728236</v>
      </c>
    </row>
    <row r="27" spans="1:5" ht="46.8" x14ac:dyDescent="0.3">
      <c r="A27" s="2" t="s">
        <v>769</v>
      </c>
      <c r="B27" s="21" t="s">
        <v>767</v>
      </c>
      <c r="C27" s="14">
        <v>40000000</v>
      </c>
      <c r="D27" s="14">
        <v>225404936.69999999</v>
      </c>
      <c r="E27" s="17">
        <f t="shared" si="0"/>
        <v>563.51234175000002</v>
      </c>
    </row>
    <row r="28" spans="1:5" ht="31.2" x14ac:dyDescent="0.3">
      <c r="A28" s="19" t="s">
        <v>167</v>
      </c>
      <c r="B28" s="20" t="s">
        <v>38</v>
      </c>
      <c r="C28" s="13">
        <f>C29</f>
        <v>6720530650</v>
      </c>
      <c r="D28" s="13">
        <f>D29</f>
        <v>3468187953.4099998</v>
      </c>
      <c r="E28" s="18">
        <f t="shared" si="0"/>
        <v>51.605864685848879</v>
      </c>
    </row>
    <row r="29" spans="1:5" ht="31.2" x14ac:dyDescent="0.3">
      <c r="A29" s="2" t="s">
        <v>333</v>
      </c>
      <c r="B29" s="15" t="s">
        <v>332</v>
      </c>
      <c r="C29" s="14">
        <f>C30+C31+C32+C35+C36+C37+C38+C39+C42+C45+C48+C51</f>
        <v>6720530650</v>
      </c>
      <c r="D29" s="14">
        <f>D30+D31+D32+D35+D36+D37+D38+D39+D42+D45+D48+D51</f>
        <v>3468187953.4099998</v>
      </c>
      <c r="E29" s="17">
        <f t="shared" si="0"/>
        <v>51.605864685848879</v>
      </c>
    </row>
    <row r="30" spans="1:5" ht="31.2" x14ac:dyDescent="0.3">
      <c r="A30" s="2" t="s">
        <v>168</v>
      </c>
      <c r="B30" s="3" t="s">
        <v>619</v>
      </c>
      <c r="C30" s="14">
        <v>469636000</v>
      </c>
      <c r="D30" s="14">
        <v>191632916.38999999</v>
      </c>
      <c r="E30" s="17">
        <f t="shared" si="0"/>
        <v>40.804562765631253</v>
      </c>
    </row>
    <row r="31" spans="1:5" ht="31.2" x14ac:dyDescent="0.3">
      <c r="A31" s="2" t="s">
        <v>169</v>
      </c>
      <c r="B31" s="3" t="s">
        <v>39</v>
      </c>
      <c r="C31" s="14">
        <v>243330000</v>
      </c>
      <c r="D31" s="14">
        <v>116791064.31</v>
      </c>
      <c r="E31" s="17">
        <f t="shared" si="0"/>
        <v>47.996985291579335</v>
      </c>
    </row>
    <row r="32" spans="1:5" ht="140.4" x14ac:dyDescent="0.3">
      <c r="A32" s="2" t="s">
        <v>170</v>
      </c>
      <c r="B32" s="3" t="s">
        <v>620</v>
      </c>
      <c r="C32" s="14">
        <f>SUM(C33:C34)</f>
        <v>1430325700</v>
      </c>
      <c r="D32" s="14">
        <f>SUM(D33:D34)</f>
        <v>662372589.39999998</v>
      </c>
      <c r="E32" s="17">
        <f t="shared" si="0"/>
        <v>46.309214006292407</v>
      </c>
    </row>
    <row r="33" spans="1:5" ht="156" x14ac:dyDescent="0.3">
      <c r="A33" s="2" t="s">
        <v>171</v>
      </c>
      <c r="B33" s="3" t="s">
        <v>621</v>
      </c>
      <c r="C33" s="14">
        <v>910237100</v>
      </c>
      <c r="D33" s="14">
        <v>424651553.69999999</v>
      </c>
      <c r="E33" s="17">
        <f t="shared" si="0"/>
        <v>46.652850526527644</v>
      </c>
    </row>
    <row r="34" spans="1:5" ht="202.8" x14ac:dyDescent="0.3">
      <c r="A34" s="2" t="s">
        <v>172</v>
      </c>
      <c r="B34" s="3" t="s">
        <v>622</v>
      </c>
      <c r="C34" s="14">
        <v>520088600</v>
      </c>
      <c r="D34" s="14">
        <v>237721035.69999999</v>
      </c>
      <c r="E34" s="17">
        <f t="shared" si="0"/>
        <v>45.707795883239896</v>
      </c>
    </row>
    <row r="35" spans="1:5" ht="101.4" customHeight="1" x14ac:dyDescent="0.3">
      <c r="A35" s="2" t="s">
        <v>456</v>
      </c>
      <c r="B35" s="3" t="s">
        <v>623</v>
      </c>
      <c r="C35" s="14">
        <v>1388170</v>
      </c>
      <c r="D35" s="14">
        <v>724061.91</v>
      </c>
      <c r="E35" s="17">
        <f t="shared" si="0"/>
        <v>52.159455254039486</v>
      </c>
    </row>
    <row r="36" spans="1:5" ht="78" x14ac:dyDescent="0.3">
      <c r="A36" s="2" t="s">
        <v>545</v>
      </c>
      <c r="B36" s="3" t="s">
        <v>770</v>
      </c>
      <c r="C36" s="14">
        <v>7630</v>
      </c>
      <c r="D36" s="14">
        <v>-1557.54</v>
      </c>
      <c r="E36" s="17"/>
    </row>
    <row r="37" spans="1:5" ht="62.4" x14ac:dyDescent="0.3">
      <c r="A37" s="2" t="s">
        <v>457</v>
      </c>
      <c r="B37" s="3" t="s">
        <v>771</v>
      </c>
      <c r="C37" s="14">
        <v>76560</v>
      </c>
      <c r="D37" s="14">
        <v>10850.67</v>
      </c>
      <c r="E37" s="17">
        <f t="shared" si="0"/>
        <v>14.17276645768025</v>
      </c>
    </row>
    <row r="38" spans="1:5" ht="62.4" x14ac:dyDescent="0.3">
      <c r="A38" s="2" t="s">
        <v>458</v>
      </c>
      <c r="B38" s="3" t="s">
        <v>772</v>
      </c>
      <c r="C38" s="14">
        <v>878590</v>
      </c>
      <c r="D38" s="14">
        <v>290516.13</v>
      </c>
      <c r="E38" s="17">
        <f t="shared" si="0"/>
        <v>33.06617762551361</v>
      </c>
    </row>
    <row r="39" spans="1:5" ht="55.2" customHeight="1" x14ac:dyDescent="0.3">
      <c r="A39" s="2" t="s">
        <v>173</v>
      </c>
      <c r="B39" s="3" t="s">
        <v>40</v>
      </c>
      <c r="C39" s="14">
        <f>C40+C41</f>
        <v>2166896000</v>
      </c>
      <c r="D39" s="14">
        <f>D40+D41</f>
        <v>1285180346.1700001</v>
      </c>
      <c r="E39" s="17">
        <f t="shared" si="0"/>
        <v>59.309738269395481</v>
      </c>
    </row>
    <row r="40" spans="1:5" ht="83.4" customHeight="1" x14ac:dyDescent="0.3">
      <c r="A40" s="2" t="s">
        <v>174</v>
      </c>
      <c r="B40" s="3" t="s">
        <v>41</v>
      </c>
      <c r="C40" s="14">
        <v>1813866000</v>
      </c>
      <c r="D40" s="14">
        <v>1075799239.71</v>
      </c>
      <c r="E40" s="17">
        <f t="shared" si="0"/>
        <v>59.309741717965935</v>
      </c>
    </row>
    <row r="41" spans="1:5" ht="88.8" customHeight="1" x14ac:dyDescent="0.3">
      <c r="A41" s="2" t="s">
        <v>459</v>
      </c>
      <c r="B41" s="3" t="s">
        <v>773</v>
      </c>
      <c r="C41" s="14">
        <v>353030000</v>
      </c>
      <c r="D41" s="14">
        <v>209381106.46000001</v>
      </c>
      <c r="E41" s="17">
        <f t="shared" si="0"/>
        <v>59.309720550661417</v>
      </c>
    </row>
    <row r="42" spans="1:5" ht="66.75" customHeight="1" x14ac:dyDescent="0.3">
      <c r="A42" s="2" t="s">
        <v>175</v>
      </c>
      <c r="B42" s="3" t="s">
        <v>42</v>
      </c>
      <c r="C42" s="14">
        <f>C43+C44</f>
        <v>15051000</v>
      </c>
      <c r="D42" s="14">
        <f>D43+D44</f>
        <v>6680267.6799999997</v>
      </c>
      <c r="E42" s="17">
        <f t="shared" si="0"/>
        <v>44.384211547405492</v>
      </c>
    </row>
    <row r="43" spans="1:5" ht="97.5" customHeight="1" x14ac:dyDescent="0.3">
      <c r="A43" s="2" t="s">
        <v>176</v>
      </c>
      <c r="B43" s="3" t="s">
        <v>43</v>
      </c>
      <c r="C43" s="14">
        <v>12599000</v>
      </c>
      <c r="D43" s="14">
        <v>5591920.9500000002</v>
      </c>
      <c r="E43" s="17">
        <f t="shared" si="0"/>
        <v>44.383847527581551</v>
      </c>
    </row>
    <row r="44" spans="1:5" ht="99" customHeight="1" x14ac:dyDescent="0.3">
      <c r="A44" s="2" t="s">
        <v>460</v>
      </c>
      <c r="B44" s="3" t="s">
        <v>774</v>
      </c>
      <c r="C44" s="14">
        <v>2452000</v>
      </c>
      <c r="D44" s="14">
        <v>1088346.73</v>
      </c>
      <c r="E44" s="17">
        <f t="shared" si="0"/>
        <v>44.386081973898854</v>
      </c>
    </row>
    <row r="45" spans="1:5" ht="62.4" x14ac:dyDescent="0.3">
      <c r="A45" s="2" t="s">
        <v>177</v>
      </c>
      <c r="B45" s="3" t="s">
        <v>44</v>
      </c>
      <c r="C45" s="14">
        <f>C46+C47</f>
        <v>2678724000</v>
      </c>
      <c r="D45" s="14">
        <f>D46+D47</f>
        <v>1361542613.7199998</v>
      </c>
      <c r="E45" s="17">
        <f t="shared" si="0"/>
        <v>50.828029081010207</v>
      </c>
    </row>
    <row r="46" spans="1:5" ht="88.8" customHeight="1" x14ac:dyDescent="0.3">
      <c r="A46" s="2" t="s">
        <v>178</v>
      </c>
      <c r="B46" s="3" t="s">
        <v>45</v>
      </c>
      <c r="C46" s="14">
        <v>2242307000</v>
      </c>
      <c r="D46" s="14">
        <v>1139720594.8699999</v>
      </c>
      <c r="E46" s="17">
        <f t="shared" si="0"/>
        <v>50.828035361348824</v>
      </c>
    </row>
    <row r="47" spans="1:5" ht="93.6" x14ac:dyDescent="0.3">
      <c r="A47" s="2" t="s">
        <v>461</v>
      </c>
      <c r="B47" s="3" t="s">
        <v>775</v>
      </c>
      <c r="C47" s="14">
        <v>436417000</v>
      </c>
      <c r="D47" s="14">
        <v>221822018.84999999</v>
      </c>
      <c r="E47" s="17">
        <f t="shared" si="0"/>
        <v>50.827996812681455</v>
      </c>
    </row>
    <row r="48" spans="1:5" ht="62.4" x14ac:dyDescent="0.3">
      <c r="A48" s="2" t="s">
        <v>179</v>
      </c>
      <c r="B48" s="3" t="s">
        <v>46</v>
      </c>
      <c r="C48" s="14">
        <f>C49+C50</f>
        <v>-285783000</v>
      </c>
      <c r="D48" s="14">
        <f>D49+D50</f>
        <v>-160352219.08000001</v>
      </c>
      <c r="E48" s="17">
        <f t="shared" si="0"/>
        <v>56.109782275362782</v>
      </c>
    </row>
    <row r="49" spans="1:5" ht="82.2" customHeight="1" x14ac:dyDescent="0.3">
      <c r="A49" s="2" t="s">
        <v>180</v>
      </c>
      <c r="B49" s="3" t="s">
        <v>47</v>
      </c>
      <c r="C49" s="14">
        <v>-239223000</v>
      </c>
      <c r="D49" s="14">
        <v>-134227694.87</v>
      </c>
      <c r="E49" s="17">
        <f t="shared" si="0"/>
        <v>56.109861873649272</v>
      </c>
    </row>
    <row r="50" spans="1:5" ht="93.6" x14ac:dyDescent="0.3">
      <c r="A50" s="2" t="s">
        <v>462</v>
      </c>
      <c r="B50" s="3" t="s">
        <v>776</v>
      </c>
      <c r="C50" s="14">
        <v>-46560000</v>
      </c>
      <c r="D50" s="14">
        <v>-26124524.210000001</v>
      </c>
      <c r="E50" s="17">
        <f t="shared" si="0"/>
        <v>56.109373303264611</v>
      </c>
    </row>
    <row r="51" spans="1:5" ht="62.4" x14ac:dyDescent="0.3">
      <c r="A51" s="2" t="s">
        <v>703</v>
      </c>
      <c r="B51" s="3" t="s">
        <v>704</v>
      </c>
      <c r="C51" s="14">
        <v>0</v>
      </c>
      <c r="D51" s="14">
        <v>3316503.65</v>
      </c>
      <c r="E51" s="17"/>
    </row>
    <row r="52" spans="1:5" x14ac:dyDescent="0.3">
      <c r="A52" s="19" t="s">
        <v>181</v>
      </c>
      <c r="B52" s="20" t="s">
        <v>48</v>
      </c>
      <c r="C52" s="13">
        <f>C53+C61</f>
        <v>4981450000</v>
      </c>
      <c r="D52" s="13">
        <f>D53+D61</f>
        <v>2605632080.2199998</v>
      </c>
      <c r="E52" s="18">
        <f t="shared" si="0"/>
        <v>52.306699459394345</v>
      </c>
    </row>
    <row r="53" spans="1:5" ht="18" customHeight="1" x14ac:dyDescent="0.3">
      <c r="A53" s="2" t="s">
        <v>182</v>
      </c>
      <c r="B53" s="8" t="s">
        <v>49</v>
      </c>
      <c r="C53" s="14">
        <f>C54+C57+C60</f>
        <v>4906287000</v>
      </c>
      <c r="D53" s="14">
        <f>D54+D57+D60</f>
        <v>2546763732.4499998</v>
      </c>
      <c r="E53" s="17">
        <f t="shared" si="0"/>
        <v>51.908168691517631</v>
      </c>
    </row>
    <row r="54" spans="1:5" ht="31.2" x14ac:dyDescent="0.3">
      <c r="A54" s="2" t="s">
        <v>183</v>
      </c>
      <c r="B54" s="8" t="s">
        <v>50</v>
      </c>
      <c r="C54" s="14">
        <f>C55</f>
        <v>3339422000</v>
      </c>
      <c r="D54" s="14">
        <f>D55+D56</f>
        <v>1634422236.3599999</v>
      </c>
      <c r="E54" s="17">
        <f t="shared" si="0"/>
        <v>48.943267318715634</v>
      </c>
    </row>
    <row r="55" spans="1:5" ht="31.2" x14ac:dyDescent="0.3">
      <c r="A55" s="2" t="s">
        <v>184</v>
      </c>
      <c r="B55" s="8" t="s">
        <v>50</v>
      </c>
      <c r="C55" s="14">
        <v>3339422000</v>
      </c>
      <c r="D55" s="14">
        <v>1634582615.6099999</v>
      </c>
      <c r="E55" s="17">
        <f t="shared" si="0"/>
        <v>48.948069923777226</v>
      </c>
    </row>
    <row r="56" spans="1:5" ht="33" customHeight="1" x14ac:dyDescent="0.3">
      <c r="A56" s="2" t="s">
        <v>334</v>
      </c>
      <c r="B56" s="15" t="s">
        <v>335</v>
      </c>
      <c r="C56" s="14">
        <v>0</v>
      </c>
      <c r="D56" s="14">
        <v>-160379.25</v>
      </c>
      <c r="E56" s="17"/>
    </row>
    <row r="57" spans="1:5" ht="31.2" x14ac:dyDescent="0.3">
      <c r="A57" s="2" t="s">
        <v>185</v>
      </c>
      <c r="B57" s="8" t="s">
        <v>51</v>
      </c>
      <c r="C57" s="14">
        <f>C58</f>
        <v>1566865000</v>
      </c>
      <c r="D57" s="14">
        <f>D58+D59</f>
        <v>912338911.64999998</v>
      </c>
      <c r="E57" s="17">
        <f t="shared" si="0"/>
        <v>58.227027322073056</v>
      </c>
    </row>
    <row r="58" spans="1:5" ht="48.75" customHeight="1" x14ac:dyDescent="0.3">
      <c r="A58" s="2" t="s">
        <v>186</v>
      </c>
      <c r="B58" s="8" t="s">
        <v>52</v>
      </c>
      <c r="C58" s="14">
        <v>1566865000</v>
      </c>
      <c r="D58" s="14">
        <v>912393592.73000002</v>
      </c>
      <c r="E58" s="17">
        <f t="shared" si="0"/>
        <v>58.230517161976302</v>
      </c>
    </row>
    <row r="59" spans="1:5" ht="46.8" x14ac:dyDescent="0.3">
      <c r="A59" s="2" t="s">
        <v>336</v>
      </c>
      <c r="B59" s="15" t="s">
        <v>337</v>
      </c>
      <c r="C59" s="14">
        <v>0</v>
      </c>
      <c r="D59" s="14">
        <v>-54681.08</v>
      </c>
      <c r="E59" s="17"/>
    </row>
    <row r="60" spans="1:5" ht="31.2" x14ac:dyDescent="0.3">
      <c r="A60" s="2" t="s">
        <v>338</v>
      </c>
      <c r="B60" s="15" t="s">
        <v>339</v>
      </c>
      <c r="C60" s="14">
        <v>0</v>
      </c>
      <c r="D60" s="14">
        <v>2584.44</v>
      </c>
      <c r="E60" s="17"/>
    </row>
    <row r="61" spans="1:5" x14ac:dyDescent="0.3">
      <c r="A61" s="2" t="s">
        <v>553</v>
      </c>
      <c r="B61" s="15" t="s">
        <v>552</v>
      </c>
      <c r="C61" s="14">
        <v>75163000</v>
      </c>
      <c r="D61" s="14">
        <v>58868347.770000003</v>
      </c>
      <c r="E61" s="17">
        <f t="shared" si="0"/>
        <v>78.320912909277169</v>
      </c>
    </row>
    <row r="62" spans="1:5" x14ac:dyDescent="0.3">
      <c r="A62" s="19" t="s">
        <v>187</v>
      </c>
      <c r="B62" s="20" t="s">
        <v>53</v>
      </c>
      <c r="C62" s="13">
        <f>C63+C66+C69</f>
        <v>4831255000</v>
      </c>
      <c r="D62" s="13">
        <f>D63+D66+D69</f>
        <v>2095713164.1399999</v>
      </c>
      <c r="E62" s="18">
        <f t="shared" si="0"/>
        <v>43.378235347544269</v>
      </c>
    </row>
    <row r="63" spans="1:5" x14ac:dyDescent="0.3">
      <c r="A63" s="2" t="s">
        <v>188</v>
      </c>
      <c r="B63" s="3" t="s">
        <v>54</v>
      </c>
      <c r="C63" s="14">
        <f>SUM(C64:C65)</f>
        <v>3660349000</v>
      </c>
      <c r="D63" s="14">
        <f>SUM(D64:D65)</f>
        <v>1899220613.5999999</v>
      </c>
      <c r="E63" s="17">
        <f t="shared" si="0"/>
        <v>51.886325965092396</v>
      </c>
    </row>
    <row r="64" spans="1:5" ht="31.2" x14ac:dyDescent="0.3">
      <c r="A64" s="2" t="s">
        <v>189</v>
      </c>
      <c r="B64" s="3" t="s">
        <v>55</v>
      </c>
      <c r="C64" s="14">
        <v>3601783000</v>
      </c>
      <c r="D64" s="14">
        <v>1850816991.28</v>
      </c>
      <c r="E64" s="17">
        <f t="shared" si="0"/>
        <v>51.386132681508023</v>
      </c>
    </row>
    <row r="65" spans="1:5" ht="31.2" x14ac:dyDescent="0.3">
      <c r="A65" s="2" t="s">
        <v>190</v>
      </c>
      <c r="B65" s="3" t="s">
        <v>56</v>
      </c>
      <c r="C65" s="14">
        <v>58566000</v>
      </c>
      <c r="D65" s="14">
        <v>48403622.32</v>
      </c>
      <c r="E65" s="17">
        <f t="shared" si="0"/>
        <v>82.647990847932249</v>
      </c>
    </row>
    <row r="66" spans="1:5" x14ac:dyDescent="0.3">
      <c r="A66" s="2" t="s">
        <v>191</v>
      </c>
      <c r="B66" s="3" t="s">
        <v>57</v>
      </c>
      <c r="C66" s="14">
        <f>SUM(C67:C68)</f>
        <v>1132121000</v>
      </c>
      <c r="D66" s="14">
        <f>SUM(D67:D68)</f>
        <v>177710050.78999999</v>
      </c>
      <c r="E66" s="17">
        <f t="shared" si="0"/>
        <v>15.697089868485788</v>
      </c>
    </row>
    <row r="67" spans="1:5" x14ac:dyDescent="0.3">
      <c r="A67" s="2" t="s">
        <v>192</v>
      </c>
      <c r="B67" s="3" t="s">
        <v>58</v>
      </c>
      <c r="C67" s="14">
        <v>251214000</v>
      </c>
      <c r="D67" s="14">
        <v>118625624.97</v>
      </c>
      <c r="E67" s="17">
        <f t="shared" si="0"/>
        <v>47.220945078697838</v>
      </c>
    </row>
    <row r="68" spans="1:5" x14ac:dyDescent="0.3">
      <c r="A68" s="2" t="s">
        <v>193</v>
      </c>
      <c r="B68" s="3" t="s">
        <v>59</v>
      </c>
      <c r="C68" s="14">
        <v>880907000</v>
      </c>
      <c r="D68" s="14">
        <v>59084425.82</v>
      </c>
      <c r="E68" s="17">
        <f t="shared" si="0"/>
        <v>6.7072262815484489</v>
      </c>
    </row>
    <row r="69" spans="1:5" x14ac:dyDescent="0.3">
      <c r="A69" s="2" t="s">
        <v>194</v>
      </c>
      <c r="B69" s="3" t="s">
        <v>60</v>
      </c>
      <c r="C69" s="14">
        <v>38785000</v>
      </c>
      <c r="D69" s="14">
        <v>18782499.75</v>
      </c>
      <c r="E69" s="17">
        <f t="shared" si="0"/>
        <v>48.427226376176357</v>
      </c>
    </row>
    <row r="70" spans="1:5" ht="31.2" x14ac:dyDescent="0.3">
      <c r="A70" s="19" t="s">
        <v>195</v>
      </c>
      <c r="B70" s="20" t="s">
        <v>61</v>
      </c>
      <c r="C70" s="13">
        <f>C71+C74</f>
        <v>30373000</v>
      </c>
      <c r="D70" s="13">
        <f>D71+D74</f>
        <v>11730679.389999999</v>
      </c>
      <c r="E70" s="18">
        <f t="shared" si="0"/>
        <v>38.622063642050506</v>
      </c>
    </row>
    <row r="71" spans="1:5" x14ac:dyDescent="0.3">
      <c r="A71" s="2" t="s">
        <v>196</v>
      </c>
      <c r="B71" s="3" t="s">
        <v>62</v>
      </c>
      <c r="C71" s="14">
        <f>SUM(C72:C73)</f>
        <v>29978000</v>
      </c>
      <c r="D71" s="14">
        <f>SUM(D72:D73)</f>
        <v>11413500.609999999</v>
      </c>
      <c r="E71" s="17">
        <f t="shared" si="0"/>
        <v>38.072922176262594</v>
      </c>
    </row>
    <row r="72" spans="1:5" x14ac:dyDescent="0.3">
      <c r="A72" s="2" t="s">
        <v>197</v>
      </c>
      <c r="B72" s="3" t="s">
        <v>63</v>
      </c>
      <c r="C72" s="14">
        <v>19145000</v>
      </c>
      <c r="D72" s="14">
        <v>4728587.87</v>
      </c>
      <c r="E72" s="17">
        <f t="shared" si="0"/>
        <v>24.698813632802299</v>
      </c>
    </row>
    <row r="73" spans="1:5" ht="93.6" x14ac:dyDescent="0.3">
      <c r="A73" s="2" t="s">
        <v>198</v>
      </c>
      <c r="B73" s="3" t="s">
        <v>777</v>
      </c>
      <c r="C73" s="14">
        <v>10833000</v>
      </c>
      <c r="D73" s="14">
        <v>6684912.7400000002</v>
      </c>
      <c r="E73" s="17">
        <f t="shared" si="0"/>
        <v>61.708785562632698</v>
      </c>
    </row>
    <row r="74" spans="1:5" ht="31.2" x14ac:dyDescent="0.3">
      <c r="A74" s="2" t="s">
        <v>199</v>
      </c>
      <c r="B74" s="3" t="s">
        <v>64</v>
      </c>
      <c r="C74" s="14">
        <f>C75</f>
        <v>395000</v>
      </c>
      <c r="D74" s="14">
        <f>D75</f>
        <v>317178.78000000003</v>
      </c>
      <c r="E74" s="17">
        <f t="shared" si="0"/>
        <v>80.298425316455706</v>
      </c>
    </row>
    <row r="75" spans="1:5" x14ac:dyDescent="0.3">
      <c r="A75" s="2" t="s">
        <v>200</v>
      </c>
      <c r="B75" s="3" t="s">
        <v>65</v>
      </c>
      <c r="C75" s="14">
        <v>395000</v>
      </c>
      <c r="D75" s="14">
        <v>317178.78000000003</v>
      </c>
      <c r="E75" s="17">
        <f t="shared" si="0"/>
        <v>80.298425316455706</v>
      </c>
    </row>
    <row r="76" spans="1:5" x14ac:dyDescent="0.3">
      <c r="A76" s="19" t="s">
        <v>201</v>
      </c>
      <c r="B76" s="20" t="s">
        <v>66</v>
      </c>
      <c r="C76" s="13">
        <f>C78+C79</f>
        <v>141828450</v>
      </c>
      <c r="D76" s="13">
        <f>D77+D78+D79</f>
        <v>63847644.299999997</v>
      </c>
      <c r="E76" s="18">
        <f t="shared" si="0"/>
        <v>45.017515385664865</v>
      </c>
    </row>
    <row r="77" spans="1:5" ht="62.4" x14ac:dyDescent="0.3">
      <c r="A77" s="2" t="s">
        <v>779</v>
      </c>
      <c r="B77" s="3" t="s">
        <v>778</v>
      </c>
      <c r="C77" s="14">
        <v>0</v>
      </c>
      <c r="D77" s="14">
        <v>950</v>
      </c>
      <c r="E77" s="17"/>
    </row>
    <row r="78" spans="1:5" ht="62.4" x14ac:dyDescent="0.3">
      <c r="A78" s="2" t="s">
        <v>202</v>
      </c>
      <c r="B78" s="3" t="s">
        <v>67</v>
      </c>
      <c r="C78" s="14">
        <v>832330</v>
      </c>
      <c r="D78" s="14">
        <v>1939025</v>
      </c>
      <c r="E78" s="17">
        <f t="shared" si="0"/>
        <v>232.9634880395997</v>
      </c>
    </row>
    <row r="79" spans="1:5" ht="31.2" x14ac:dyDescent="0.3">
      <c r="A79" s="2" t="s">
        <v>203</v>
      </c>
      <c r="B79" s="3" t="s">
        <v>68</v>
      </c>
      <c r="C79" s="14">
        <f>C80+C81+C82+C84+C85+C86+C89+C91+C93+C94+C95+C96+C97+C88+C98</f>
        <v>140996120</v>
      </c>
      <c r="D79" s="14">
        <f>D80+D81+D82+D84+D85+D86+D89+D91+D92+D93+D94+D95+D96+D97+D88+D98</f>
        <v>61907669.299999997</v>
      </c>
      <c r="E79" s="17">
        <f t="shared" si="0"/>
        <v>43.907356670523981</v>
      </c>
    </row>
    <row r="80" spans="1:5" ht="68.400000000000006" customHeight="1" x14ac:dyDescent="0.3">
      <c r="A80" s="2" t="s">
        <v>204</v>
      </c>
      <c r="B80" s="3" t="s">
        <v>69</v>
      </c>
      <c r="C80" s="14">
        <v>2000</v>
      </c>
      <c r="D80" s="14">
        <v>0</v>
      </c>
      <c r="E80" s="17">
        <f t="shared" si="0"/>
        <v>0</v>
      </c>
    </row>
    <row r="81" spans="1:5" ht="31.2" x14ac:dyDescent="0.3">
      <c r="A81" s="2" t="s">
        <v>205</v>
      </c>
      <c r="B81" s="3" t="s">
        <v>70</v>
      </c>
      <c r="C81" s="14">
        <v>85014900</v>
      </c>
      <c r="D81" s="14">
        <v>32184414.300000001</v>
      </c>
      <c r="E81" s="17">
        <f t="shared" si="0"/>
        <v>37.857380647392397</v>
      </c>
    </row>
    <row r="82" spans="1:5" ht="46.8" x14ac:dyDescent="0.3">
      <c r="A82" s="2" t="s">
        <v>206</v>
      </c>
      <c r="B82" s="3" t="s">
        <v>71</v>
      </c>
      <c r="C82" s="14">
        <f>C83</f>
        <v>31123250</v>
      </c>
      <c r="D82" s="14">
        <f>D83</f>
        <v>17598250</v>
      </c>
      <c r="E82" s="17">
        <f t="shared" si="0"/>
        <v>56.543741415179973</v>
      </c>
    </row>
    <row r="83" spans="1:5" ht="62.4" x14ac:dyDescent="0.3">
      <c r="A83" s="2" t="s">
        <v>207</v>
      </c>
      <c r="B83" s="3" t="s">
        <v>72</v>
      </c>
      <c r="C83" s="14">
        <v>31123250</v>
      </c>
      <c r="D83" s="14">
        <v>17598250</v>
      </c>
      <c r="E83" s="17">
        <f t="shared" si="0"/>
        <v>56.543741415179973</v>
      </c>
    </row>
    <row r="84" spans="1:5" ht="31.2" x14ac:dyDescent="0.3">
      <c r="A84" s="2" t="s">
        <v>208</v>
      </c>
      <c r="B84" s="3" t="s">
        <v>73</v>
      </c>
      <c r="C84" s="14">
        <v>5249470</v>
      </c>
      <c r="D84" s="14">
        <v>2490005</v>
      </c>
      <c r="E84" s="17">
        <f t="shared" si="0"/>
        <v>47.433455186904581</v>
      </c>
    </row>
    <row r="85" spans="1:5" ht="62.4" x14ac:dyDescent="0.3">
      <c r="A85" s="2" t="s">
        <v>209</v>
      </c>
      <c r="B85" s="3" t="s">
        <v>74</v>
      </c>
      <c r="C85" s="14">
        <v>90000</v>
      </c>
      <c r="D85" s="14">
        <v>27400</v>
      </c>
      <c r="E85" s="17">
        <f t="shared" si="0"/>
        <v>30.444444444444446</v>
      </c>
    </row>
    <row r="86" spans="1:5" ht="93.6" x14ac:dyDescent="0.3">
      <c r="A86" s="2" t="s">
        <v>210</v>
      </c>
      <c r="B86" s="8" t="s">
        <v>75</v>
      </c>
      <c r="C86" s="14">
        <v>16000</v>
      </c>
      <c r="D86" s="14">
        <v>8000</v>
      </c>
      <c r="E86" s="17">
        <f t="shared" si="0"/>
        <v>50</v>
      </c>
    </row>
    <row r="87" spans="1:5" ht="62.4" x14ac:dyDescent="0.3">
      <c r="A87" s="2" t="s">
        <v>211</v>
      </c>
      <c r="B87" s="3" t="s">
        <v>76</v>
      </c>
      <c r="C87" s="14">
        <f>SUM(C88:C89)</f>
        <v>18350000</v>
      </c>
      <c r="D87" s="14">
        <f>SUM(D88:D89)</f>
        <v>9219800</v>
      </c>
      <c r="E87" s="17">
        <f t="shared" si="0"/>
        <v>50.244141689373301</v>
      </c>
    </row>
    <row r="88" spans="1:5" ht="62.4" x14ac:dyDescent="0.3">
      <c r="A88" s="2" t="s">
        <v>212</v>
      </c>
      <c r="B88" s="3" t="s">
        <v>77</v>
      </c>
      <c r="C88" s="14">
        <v>6000000</v>
      </c>
      <c r="D88" s="14">
        <v>2120050</v>
      </c>
      <c r="E88" s="17">
        <f t="shared" ref="E88:E151" si="1">D88/C88*100</f>
        <v>35.334166666666668</v>
      </c>
    </row>
    <row r="89" spans="1:5" ht="140.4" x14ac:dyDescent="0.3">
      <c r="A89" s="2" t="s">
        <v>213</v>
      </c>
      <c r="B89" s="3" t="s">
        <v>78</v>
      </c>
      <c r="C89" s="14">
        <v>12350000</v>
      </c>
      <c r="D89" s="14">
        <v>7099750</v>
      </c>
      <c r="E89" s="17">
        <f t="shared" si="1"/>
        <v>57.487854251012152</v>
      </c>
    </row>
    <row r="90" spans="1:5" ht="46.8" x14ac:dyDescent="0.3">
      <c r="A90" s="2" t="s">
        <v>214</v>
      </c>
      <c r="B90" s="3" t="s">
        <v>79</v>
      </c>
      <c r="C90" s="14">
        <f>C91</f>
        <v>212000</v>
      </c>
      <c r="D90" s="14">
        <f>D91</f>
        <v>17600</v>
      </c>
      <c r="E90" s="17">
        <f t="shared" si="1"/>
        <v>8.3018867924528301</v>
      </c>
    </row>
    <row r="91" spans="1:5" ht="78" x14ac:dyDescent="0.3">
      <c r="A91" s="2" t="s">
        <v>215</v>
      </c>
      <c r="B91" s="3" t="s">
        <v>80</v>
      </c>
      <c r="C91" s="14">
        <v>212000</v>
      </c>
      <c r="D91" s="14">
        <v>17600</v>
      </c>
      <c r="E91" s="17">
        <f t="shared" si="1"/>
        <v>8.3018867924528301</v>
      </c>
    </row>
    <row r="92" spans="1:5" ht="31.2" x14ac:dyDescent="0.3">
      <c r="A92" s="2" t="s">
        <v>780</v>
      </c>
      <c r="B92" s="3" t="s">
        <v>781</v>
      </c>
      <c r="C92" s="14">
        <v>0</v>
      </c>
      <c r="D92" s="14">
        <v>3900</v>
      </c>
      <c r="E92" s="17"/>
    </row>
    <row r="93" spans="1:5" ht="31.2" x14ac:dyDescent="0.3">
      <c r="A93" s="2" t="s">
        <v>444</v>
      </c>
      <c r="B93" s="3" t="s">
        <v>445</v>
      </c>
      <c r="C93" s="14">
        <v>81000</v>
      </c>
      <c r="D93" s="14">
        <v>5700</v>
      </c>
      <c r="E93" s="17">
        <f t="shared" si="1"/>
        <v>7.0370370370370372</v>
      </c>
    </row>
    <row r="94" spans="1:5" ht="31.2" x14ac:dyDescent="0.3">
      <c r="A94" s="2" t="s">
        <v>216</v>
      </c>
      <c r="B94" s="3" t="s">
        <v>81</v>
      </c>
      <c r="C94" s="14">
        <v>50000</v>
      </c>
      <c r="D94" s="14">
        <v>10000</v>
      </c>
      <c r="E94" s="17">
        <f t="shared" si="1"/>
        <v>20</v>
      </c>
    </row>
    <row r="95" spans="1:5" ht="62.4" x14ac:dyDescent="0.3">
      <c r="A95" s="2" t="s">
        <v>217</v>
      </c>
      <c r="B95" s="3" t="s">
        <v>82</v>
      </c>
      <c r="C95" s="14">
        <v>85000</v>
      </c>
      <c r="D95" s="14">
        <v>0</v>
      </c>
      <c r="E95" s="17">
        <f t="shared" si="1"/>
        <v>0</v>
      </c>
    </row>
    <row r="96" spans="1:5" ht="66" customHeight="1" x14ac:dyDescent="0.3">
      <c r="A96" s="2" t="s">
        <v>218</v>
      </c>
      <c r="B96" s="3" t="s">
        <v>83</v>
      </c>
      <c r="C96" s="14">
        <v>122500</v>
      </c>
      <c r="D96" s="14">
        <v>205000</v>
      </c>
      <c r="E96" s="17">
        <f t="shared" si="1"/>
        <v>167.34693877551021</v>
      </c>
    </row>
    <row r="97" spans="1:5" ht="46.8" x14ac:dyDescent="0.3">
      <c r="A97" s="2" t="s">
        <v>219</v>
      </c>
      <c r="B97" s="8" t="s">
        <v>84</v>
      </c>
      <c r="C97" s="14">
        <v>300000</v>
      </c>
      <c r="D97" s="14">
        <v>0</v>
      </c>
      <c r="E97" s="17">
        <f t="shared" si="1"/>
        <v>0</v>
      </c>
    </row>
    <row r="98" spans="1:5" ht="62.4" x14ac:dyDescent="0.3">
      <c r="A98" s="2" t="s">
        <v>624</v>
      </c>
      <c r="B98" s="8" t="s">
        <v>625</v>
      </c>
      <c r="C98" s="14">
        <v>300000</v>
      </c>
      <c r="D98" s="14">
        <v>137600</v>
      </c>
      <c r="E98" s="17">
        <f t="shared" si="1"/>
        <v>45.866666666666667</v>
      </c>
    </row>
    <row r="99" spans="1:5" ht="31.2" x14ac:dyDescent="0.3">
      <c r="A99" s="19" t="s">
        <v>343</v>
      </c>
      <c r="B99" s="16" t="s">
        <v>340</v>
      </c>
      <c r="C99" s="13">
        <v>0</v>
      </c>
      <c r="D99" s="13">
        <f>D100+D102+D107+D109+D111</f>
        <v>-888.72000000000014</v>
      </c>
      <c r="E99" s="18"/>
    </row>
    <row r="100" spans="1:5" ht="31.2" x14ac:dyDescent="0.3">
      <c r="A100" s="2" t="s">
        <v>344</v>
      </c>
      <c r="B100" s="15" t="s">
        <v>341</v>
      </c>
      <c r="C100" s="14">
        <v>0</v>
      </c>
      <c r="D100" s="14">
        <f>D101</f>
        <v>253</v>
      </c>
      <c r="E100" s="17"/>
    </row>
    <row r="101" spans="1:5" ht="31.2" x14ac:dyDescent="0.3">
      <c r="A101" s="2" t="s">
        <v>345</v>
      </c>
      <c r="B101" s="15" t="s">
        <v>342</v>
      </c>
      <c r="C101" s="14">
        <v>0</v>
      </c>
      <c r="D101" s="14">
        <v>253</v>
      </c>
      <c r="E101" s="17"/>
    </row>
    <row r="102" spans="1:5" ht="16.2" customHeight="1" x14ac:dyDescent="0.3">
      <c r="A102" s="2" t="s">
        <v>558</v>
      </c>
      <c r="B102" s="15" t="s">
        <v>555</v>
      </c>
      <c r="C102" s="14">
        <v>0</v>
      </c>
      <c r="D102" s="14">
        <f>D103+D105</f>
        <v>-6.87</v>
      </c>
      <c r="E102" s="17"/>
    </row>
    <row r="103" spans="1:5" ht="16.2" customHeight="1" x14ac:dyDescent="0.3">
      <c r="A103" s="2" t="s">
        <v>559</v>
      </c>
      <c r="B103" s="15" t="s">
        <v>556</v>
      </c>
      <c r="C103" s="14">
        <v>0</v>
      </c>
      <c r="D103" s="14">
        <f>D104</f>
        <v>-6</v>
      </c>
      <c r="E103" s="17"/>
    </row>
    <row r="104" spans="1:5" ht="16.2" customHeight="1" x14ac:dyDescent="0.3">
      <c r="A104" s="2" t="s">
        <v>614</v>
      </c>
      <c r="B104" s="15" t="s">
        <v>557</v>
      </c>
      <c r="C104" s="14">
        <v>0</v>
      </c>
      <c r="D104" s="14">
        <v>-6</v>
      </c>
      <c r="E104" s="17"/>
    </row>
    <row r="105" spans="1:5" ht="16.2" customHeight="1" x14ac:dyDescent="0.3">
      <c r="A105" s="2" t="s">
        <v>626</v>
      </c>
      <c r="B105" s="15" t="s">
        <v>628</v>
      </c>
      <c r="C105" s="14">
        <v>0</v>
      </c>
      <c r="D105" s="14">
        <f>D106</f>
        <v>-0.87</v>
      </c>
      <c r="E105" s="17"/>
    </row>
    <row r="106" spans="1:5" ht="46.8" x14ac:dyDescent="0.3">
      <c r="A106" s="2" t="s">
        <v>627</v>
      </c>
      <c r="B106" s="15" t="s">
        <v>629</v>
      </c>
      <c r="C106" s="14">
        <v>0</v>
      </c>
      <c r="D106" s="14">
        <v>-0.87</v>
      </c>
      <c r="E106" s="17"/>
    </row>
    <row r="107" spans="1:5" x14ac:dyDescent="0.3">
      <c r="A107" s="2" t="s">
        <v>446</v>
      </c>
      <c r="B107" s="15" t="s">
        <v>447</v>
      </c>
      <c r="C107" s="14">
        <v>0</v>
      </c>
      <c r="D107" s="14">
        <f>D108</f>
        <v>-1215.1300000000001</v>
      </c>
      <c r="E107" s="17"/>
    </row>
    <row r="108" spans="1:5" x14ac:dyDescent="0.3">
      <c r="A108" s="2" t="s">
        <v>737</v>
      </c>
      <c r="B108" s="15" t="s">
        <v>738</v>
      </c>
      <c r="C108" s="14">
        <v>0</v>
      </c>
      <c r="D108" s="14">
        <v>-1215.1300000000001</v>
      </c>
      <c r="E108" s="17"/>
    </row>
    <row r="109" spans="1:5" ht="31.2" x14ac:dyDescent="0.3">
      <c r="A109" s="2" t="s">
        <v>739</v>
      </c>
      <c r="B109" s="15" t="s">
        <v>741</v>
      </c>
      <c r="C109" s="14">
        <v>0</v>
      </c>
      <c r="D109" s="14">
        <f>D110</f>
        <v>4.04</v>
      </c>
      <c r="E109" s="17"/>
    </row>
    <row r="110" spans="1:5" ht="16.5" customHeight="1" x14ac:dyDescent="0.3">
      <c r="A110" s="2" t="s">
        <v>740</v>
      </c>
      <c r="B110" s="15" t="s">
        <v>742</v>
      </c>
      <c r="C110" s="14">
        <v>0</v>
      </c>
      <c r="D110" s="14">
        <v>4.04</v>
      </c>
      <c r="E110" s="17"/>
    </row>
    <row r="111" spans="1:5" ht="31.2" x14ac:dyDescent="0.3">
      <c r="A111" s="2" t="s">
        <v>543</v>
      </c>
      <c r="B111" s="15" t="s">
        <v>542</v>
      </c>
      <c r="C111" s="14">
        <v>0</v>
      </c>
      <c r="D111" s="14">
        <f>D112</f>
        <v>76.239999999999995</v>
      </c>
      <c r="E111" s="17"/>
    </row>
    <row r="112" spans="1:5" ht="31.2" x14ac:dyDescent="0.3">
      <c r="A112" s="2" t="s">
        <v>544</v>
      </c>
      <c r="B112" s="15" t="s">
        <v>542</v>
      </c>
      <c r="C112" s="14">
        <v>0</v>
      </c>
      <c r="D112" s="14">
        <v>76.239999999999995</v>
      </c>
      <c r="E112" s="17"/>
    </row>
    <row r="113" spans="1:5" ht="31.2" x14ac:dyDescent="0.3">
      <c r="A113" s="19" t="s">
        <v>220</v>
      </c>
      <c r="B113" s="20" t="s">
        <v>85</v>
      </c>
      <c r="C113" s="13">
        <f>C114+C116+C119+C121+C133+C136</f>
        <v>875743472.77999997</v>
      </c>
      <c r="D113" s="13">
        <f>D114+D116+D119+D121+D130+D133+D136</f>
        <v>386885325.80000007</v>
      </c>
      <c r="E113" s="18">
        <f t="shared" si="1"/>
        <v>44.177928563013289</v>
      </c>
    </row>
    <row r="114" spans="1:5" ht="62.4" x14ac:dyDescent="0.3">
      <c r="A114" s="2" t="s">
        <v>221</v>
      </c>
      <c r="B114" s="3" t="s">
        <v>86</v>
      </c>
      <c r="C114" s="14">
        <f>C115</f>
        <v>5479000</v>
      </c>
      <c r="D114" s="14">
        <f>D115</f>
        <v>24707491.920000002</v>
      </c>
      <c r="E114" s="17">
        <f t="shared" si="1"/>
        <v>450.94893082679323</v>
      </c>
    </row>
    <row r="115" spans="1:5" ht="46.8" x14ac:dyDescent="0.3">
      <c r="A115" s="2" t="s">
        <v>222</v>
      </c>
      <c r="B115" s="3" t="s">
        <v>87</v>
      </c>
      <c r="C115" s="14">
        <v>5479000</v>
      </c>
      <c r="D115" s="14">
        <v>24707491.920000002</v>
      </c>
      <c r="E115" s="17">
        <f t="shared" si="1"/>
        <v>450.94893082679323</v>
      </c>
    </row>
    <row r="116" spans="1:5" x14ac:dyDescent="0.3">
      <c r="A116" s="2" t="s">
        <v>603</v>
      </c>
      <c r="B116" s="3" t="s">
        <v>606</v>
      </c>
      <c r="C116" s="14">
        <f>C117</f>
        <v>742383000</v>
      </c>
      <c r="D116" s="14">
        <f>D117</f>
        <v>299426914.91000003</v>
      </c>
      <c r="E116" s="17">
        <f t="shared" si="1"/>
        <v>40.333212763492703</v>
      </c>
    </row>
    <row r="117" spans="1:5" ht="31.2" x14ac:dyDescent="0.3">
      <c r="A117" s="2" t="s">
        <v>604</v>
      </c>
      <c r="B117" s="3" t="s">
        <v>607</v>
      </c>
      <c r="C117" s="14">
        <f>C118</f>
        <v>742383000</v>
      </c>
      <c r="D117" s="14">
        <f>D118</f>
        <v>299426914.91000003</v>
      </c>
      <c r="E117" s="17">
        <f t="shared" si="1"/>
        <v>40.333212763492703</v>
      </c>
    </row>
    <row r="118" spans="1:5" ht="31.2" x14ac:dyDescent="0.3">
      <c r="A118" s="2" t="s">
        <v>605</v>
      </c>
      <c r="B118" s="3" t="s">
        <v>608</v>
      </c>
      <c r="C118" s="14">
        <v>742383000</v>
      </c>
      <c r="D118" s="14">
        <v>299426914.91000003</v>
      </c>
      <c r="E118" s="17">
        <f t="shared" si="1"/>
        <v>40.333212763492703</v>
      </c>
    </row>
    <row r="119" spans="1:5" x14ac:dyDescent="0.3">
      <c r="A119" s="2" t="s">
        <v>784</v>
      </c>
      <c r="B119" s="3" t="s">
        <v>782</v>
      </c>
      <c r="C119" s="14">
        <f>C120</f>
        <v>1513472.78</v>
      </c>
      <c r="D119" s="14">
        <f>D120</f>
        <v>0</v>
      </c>
      <c r="E119" s="17">
        <f t="shared" si="1"/>
        <v>0</v>
      </c>
    </row>
    <row r="120" spans="1:5" ht="31.2" x14ac:dyDescent="0.3">
      <c r="A120" s="2" t="s">
        <v>785</v>
      </c>
      <c r="B120" s="3" t="s">
        <v>783</v>
      </c>
      <c r="C120" s="14">
        <v>1513472.78</v>
      </c>
      <c r="D120" s="14">
        <v>0</v>
      </c>
      <c r="E120" s="17">
        <f t="shared" si="1"/>
        <v>0</v>
      </c>
    </row>
    <row r="121" spans="1:5" ht="65.25" customHeight="1" x14ac:dyDescent="0.3">
      <c r="A121" s="2" t="s">
        <v>223</v>
      </c>
      <c r="B121" s="3" t="s">
        <v>88</v>
      </c>
      <c r="C121" s="14">
        <f>C122+C124+C126+C128</f>
        <v>118874000</v>
      </c>
      <c r="D121" s="14">
        <f>D122+D124+D126+D128</f>
        <v>60883352.100000001</v>
      </c>
      <c r="E121" s="17">
        <f t="shared" si="1"/>
        <v>51.216710214176352</v>
      </c>
    </row>
    <row r="122" spans="1:5" ht="62.4" x14ac:dyDescent="0.3">
      <c r="A122" s="2" t="s">
        <v>224</v>
      </c>
      <c r="B122" s="3" t="s">
        <v>89</v>
      </c>
      <c r="C122" s="14">
        <f>C123</f>
        <v>90000000</v>
      </c>
      <c r="D122" s="14">
        <f>D123</f>
        <v>48772017.579999998</v>
      </c>
      <c r="E122" s="17">
        <f t="shared" si="1"/>
        <v>54.191130644444442</v>
      </c>
    </row>
    <row r="123" spans="1:5" ht="62.4" x14ac:dyDescent="0.3">
      <c r="A123" s="2" t="s">
        <v>225</v>
      </c>
      <c r="B123" s="3" t="s">
        <v>150</v>
      </c>
      <c r="C123" s="14">
        <v>90000000</v>
      </c>
      <c r="D123" s="14">
        <v>48772017.579999998</v>
      </c>
      <c r="E123" s="17">
        <f t="shared" si="1"/>
        <v>54.191130644444442</v>
      </c>
    </row>
    <row r="124" spans="1:5" ht="78" x14ac:dyDescent="0.3">
      <c r="A124" s="2" t="s">
        <v>788</v>
      </c>
      <c r="B124" s="3" t="s">
        <v>786</v>
      </c>
      <c r="C124" s="14">
        <f>C125</f>
        <v>0</v>
      </c>
      <c r="D124" s="14">
        <f>D125</f>
        <v>0.17</v>
      </c>
      <c r="E124" s="17"/>
    </row>
    <row r="125" spans="1:5" ht="93.6" x14ac:dyDescent="0.3">
      <c r="A125" s="2" t="s">
        <v>789</v>
      </c>
      <c r="B125" s="3" t="s">
        <v>787</v>
      </c>
      <c r="C125" s="14">
        <v>0</v>
      </c>
      <c r="D125" s="14">
        <v>0.17</v>
      </c>
      <c r="E125" s="17"/>
    </row>
    <row r="126" spans="1:5" ht="62.4" x14ac:dyDescent="0.3">
      <c r="A126" s="2" t="s">
        <v>226</v>
      </c>
      <c r="B126" s="3" t="s">
        <v>90</v>
      </c>
      <c r="C126" s="14">
        <f>C127</f>
        <v>5484000</v>
      </c>
      <c r="D126" s="14">
        <f>D127</f>
        <v>2340562.5299999998</v>
      </c>
      <c r="E126" s="17">
        <f t="shared" si="1"/>
        <v>42.679841903719904</v>
      </c>
    </row>
    <row r="127" spans="1:5" ht="62.4" x14ac:dyDescent="0.3">
      <c r="A127" s="2" t="s">
        <v>227</v>
      </c>
      <c r="B127" s="3" t="s">
        <v>91</v>
      </c>
      <c r="C127" s="14">
        <v>5484000</v>
      </c>
      <c r="D127" s="14">
        <v>2340562.5299999998</v>
      </c>
      <c r="E127" s="17">
        <f t="shared" si="1"/>
        <v>42.679841903719904</v>
      </c>
    </row>
    <row r="128" spans="1:5" ht="31.2" x14ac:dyDescent="0.3">
      <c r="A128" s="2" t="s">
        <v>228</v>
      </c>
      <c r="B128" s="3" t="s">
        <v>92</v>
      </c>
      <c r="C128" s="14">
        <f>C129</f>
        <v>23390000</v>
      </c>
      <c r="D128" s="14">
        <f>D129</f>
        <v>9770771.8200000003</v>
      </c>
      <c r="E128" s="17">
        <f t="shared" si="1"/>
        <v>41.773286960239417</v>
      </c>
    </row>
    <row r="129" spans="1:5" ht="33" customHeight="1" x14ac:dyDescent="0.3">
      <c r="A129" s="2" t="s">
        <v>229</v>
      </c>
      <c r="B129" s="3" t="s">
        <v>93</v>
      </c>
      <c r="C129" s="14">
        <v>23390000</v>
      </c>
      <c r="D129" s="14">
        <v>9770771.8200000003</v>
      </c>
      <c r="E129" s="17">
        <f t="shared" si="1"/>
        <v>41.773286960239417</v>
      </c>
    </row>
    <row r="130" spans="1:5" ht="31.2" x14ac:dyDescent="0.3">
      <c r="A130" s="2" t="s">
        <v>959</v>
      </c>
      <c r="B130" s="3" t="s">
        <v>956</v>
      </c>
      <c r="C130" s="14">
        <v>0</v>
      </c>
      <c r="D130" s="14">
        <f>D131</f>
        <v>1.1299999999999999</v>
      </c>
      <c r="E130" s="17"/>
    </row>
    <row r="131" spans="1:5" ht="62.4" x14ac:dyDescent="0.3">
      <c r="A131" s="2" t="s">
        <v>960</v>
      </c>
      <c r="B131" s="3" t="s">
        <v>957</v>
      </c>
      <c r="C131" s="14">
        <v>0</v>
      </c>
      <c r="D131" s="14">
        <f>D132</f>
        <v>1.1299999999999999</v>
      </c>
      <c r="E131" s="17"/>
    </row>
    <row r="132" spans="1:5" ht="109.2" x14ac:dyDescent="0.3">
      <c r="A132" s="2" t="s">
        <v>961</v>
      </c>
      <c r="B132" s="3" t="s">
        <v>958</v>
      </c>
      <c r="C132" s="14">
        <v>0</v>
      </c>
      <c r="D132" s="14">
        <v>1.1299999999999999</v>
      </c>
      <c r="E132" s="17"/>
    </row>
    <row r="133" spans="1:5" x14ac:dyDescent="0.3">
      <c r="A133" s="2" t="s">
        <v>230</v>
      </c>
      <c r="B133" s="3" t="s">
        <v>94</v>
      </c>
      <c r="C133" s="14">
        <f>C134</f>
        <v>6811000</v>
      </c>
      <c r="D133" s="14">
        <f>D134</f>
        <v>621750</v>
      </c>
      <c r="E133" s="17">
        <f t="shared" si="1"/>
        <v>9.1286154749669652</v>
      </c>
    </row>
    <row r="134" spans="1:5" ht="37.200000000000003" customHeight="1" x14ac:dyDescent="0.3">
      <c r="A134" s="2" t="s">
        <v>231</v>
      </c>
      <c r="B134" s="3" t="s">
        <v>95</v>
      </c>
      <c r="C134" s="14">
        <f>C135</f>
        <v>6811000</v>
      </c>
      <c r="D134" s="14">
        <f>D135</f>
        <v>621750</v>
      </c>
      <c r="E134" s="17">
        <f t="shared" si="1"/>
        <v>9.1286154749669652</v>
      </c>
    </row>
    <row r="135" spans="1:5" ht="46.8" x14ac:dyDescent="0.3">
      <c r="A135" s="2" t="s">
        <v>232</v>
      </c>
      <c r="B135" s="3" t="s">
        <v>96</v>
      </c>
      <c r="C135" s="14">
        <v>6811000</v>
      </c>
      <c r="D135" s="14">
        <v>621750</v>
      </c>
      <c r="E135" s="17">
        <f t="shared" si="1"/>
        <v>9.1286154749669652</v>
      </c>
    </row>
    <row r="136" spans="1:5" ht="62.4" x14ac:dyDescent="0.3">
      <c r="A136" s="2" t="s">
        <v>233</v>
      </c>
      <c r="B136" s="3" t="s">
        <v>97</v>
      </c>
      <c r="C136" s="14">
        <f>C137</f>
        <v>683000</v>
      </c>
      <c r="D136" s="14">
        <f>D137</f>
        <v>1245815.74</v>
      </c>
      <c r="E136" s="17">
        <f t="shared" si="1"/>
        <v>182.4034758418741</v>
      </c>
    </row>
    <row r="137" spans="1:5" ht="62.4" x14ac:dyDescent="0.3">
      <c r="A137" s="2" t="s">
        <v>234</v>
      </c>
      <c r="B137" s="3" t="s">
        <v>98</v>
      </c>
      <c r="C137" s="14">
        <f>C138</f>
        <v>683000</v>
      </c>
      <c r="D137" s="14">
        <f>D138</f>
        <v>1245815.74</v>
      </c>
      <c r="E137" s="17">
        <f t="shared" si="1"/>
        <v>182.4034758418741</v>
      </c>
    </row>
    <row r="138" spans="1:5" ht="78" x14ac:dyDescent="0.3">
      <c r="A138" s="2" t="s">
        <v>235</v>
      </c>
      <c r="B138" s="3" t="s">
        <v>99</v>
      </c>
      <c r="C138" s="14">
        <v>683000</v>
      </c>
      <c r="D138" s="14">
        <v>1245815.74</v>
      </c>
      <c r="E138" s="17">
        <f t="shared" si="1"/>
        <v>182.4034758418741</v>
      </c>
    </row>
    <row r="139" spans="1:5" x14ac:dyDescent="0.3">
      <c r="A139" s="19" t="s">
        <v>236</v>
      </c>
      <c r="B139" s="20" t="s">
        <v>100</v>
      </c>
      <c r="C139" s="13">
        <f>C140+C147+C153</f>
        <v>365124740</v>
      </c>
      <c r="D139" s="13">
        <f>D140+D147+D153</f>
        <v>162586075.93000001</v>
      </c>
      <c r="E139" s="18">
        <f t="shared" si="1"/>
        <v>44.528912483443335</v>
      </c>
    </row>
    <row r="140" spans="1:5" x14ac:dyDescent="0.3">
      <c r="A140" s="2" t="s">
        <v>237</v>
      </c>
      <c r="B140" s="3" t="s">
        <v>101</v>
      </c>
      <c r="C140" s="14">
        <f>C141+C142+C143</f>
        <v>14084740</v>
      </c>
      <c r="D140" s="14">
        <f>D141+D142+D143+D146</f>
        <v>17766229.25</v>
      </c>
      <c r="E140" s="17">
        <f t="shared" si="1"/>
        <v>126.13814135014208</v>
      </c>
    </row>
    <row r="141" spans="1:5" ht="31.2" x14ac:dyDescent="0.3">
      <c r="A141" s="2" t="s">
        <v>238</v>
      </c>
      <c r="B141" s="3" t="s">
        <v>102</v>
      </c>
      <c r="C141" s="14">
        <v>1134000</v>
      </c>
      <c r="D141" s="14">
        <v>3035859.02</v>
      </c>
      <c r="E141" s="17">
        <f t="shared" si="1"/>
        <v>267.71243562610232</v>
      </c>
    </row>
    <row r="142" spans="1:5" x14ac:dyDescent="0.3">
      <c r="A142" s="2" t="s">
        <v>239</v>
      </c>
      <c r="B142" s="3" t="s">
        <v>103</v>
      </c>
      <c r="C142" s="14">
        <v>3159000</v>
      </c>
      <c r="D142" s="14">
        <v>1465117.76</v>
      </c>
      <c r="E142" s="17">
        <f t="shared" si="1"/>
        <v>46.379163026274142</v>
      </c>
    </row>
    <row r="143" spans="1:5" x14ac:dyDescent="0.3">
      <c r="A143" s="2" t="s">
        <v>240</v>
      </c>
      <c r="B143" s="3" t="s">
        <v>139</v>
      </c>
      <c r="C143" s="14">
        <f>C144+C145</f>
        <v>9791740</v>
      </c>
      <c r="D143" s="14">
        <f>D144+D145</f>
        <v>8956415.0599999987</v>
      </c>
      <c r="E143" s="17">
        <f t="shared" si="1"/>
        <v>91.469085780463928</v>
      </c>
    </row>
    <row r="144" spans="1:5" x14ac:dyDescent="0.3">
      <c r="A144" s="2" t="s">
        <v>241</v>
      </c>
      <c r="B144" s="3" t="s">
        <v>140</v>
      </c>
      <c r="C144" s="14">
        <v>4297230</v>
      </c>
      <c r="D144" s="14">
        <v>3454655.17</v>
      </c>
      <c r="E144" s="17">
        <f t="shared" si="1"/>
        <v>80.392605701812556</v>
      </c>
    </row>
    <row r="145" spans="1:5" x14ac:dyDescent="0.3">
      <c r="A145" s="2" t="s">
        <v>346</v>
      </c>
      <c r="B145" s="3" t="s">
        <v>347</v>
      </c>
      <c r="C145" s="14">
        <v>5494510</v>
      </c>
      <c r="D145" s="14">
        <v>5501759.8899999997</v>
      </c>
      <c r="E145" s="17">
        <f t="shared" si="1"/>
        <v>100.13194788980273</v>
      </c>
    </row>
    <row r="146" spans="1:5" ht="31.2" x14ac:dyDescent="0.3">
      <c r="A146" s="2" t="s">
        <v>705</v>
      </c>
      <c r="B146" s="3" t="s">
        <v>706</v>
      </c>
      <c r="C146" s="14">
        <v>0</v>
      </c>
      <c r="D146" s="14">
        <v>4308837.41</v>
      </c>
      <c r="E146" s="17"/>
    </row>
    <row r="147" spans="1:5" x14ac:dyDescent="0.3">
      <c r="A147" s="2" t="s">
        <v>242</v>
      </c>
      <c r="B147" s="3" t="s">
        <v>104</v>
      </c>
      <c r="C147" s="14">
        <f>C148+C150+C151</f>
        <v>2610000</v>
      </c>
      <c r="D147" s="14">
        <f>D148+D150+D151</f>
        <v>4807286.99</v>
      </c>
      <c r="E147" s="17">
        <f t="shared" si="1"/>
        <v>184.18724099616858</v>
      </c>
    </row>
    <row r="148" spans="1:5" ht="46.8" x14ac:dyDescent="0.3">
      <c r="A148" s="2" t="s">
        <v>243</v>
      </c>
      <c r="B148" s="3" t="s">
        <v>105</v>
      </c>
      <c r="C148" s="14">
        <f>C149</f>
        <v>2200000</v>
      </c>
      <c r="D148" s="14">
        <f>D149</f>
        <v>4594359.1900000004</v>
      </c>
      <c r="E148" s="17">
        <f t="shared" si="1"/>
        <v>208.83450863636367</v>
      </c>
    </row>
    <row r="149" spans="1:5" ht="46.8" x14ac:dyDescent="0.3">
      <c r="A149" s="2" t="s">
        <v>244</v>
      </c>
      <c r="B149" s="3" t="s">
        <v>106</v>
      </c>
      <c r="C149" s="14">
        <v>2200000</v>
      </c>
      <c r="D149" s="14">
        <v>4594359.1900000004</v>
      </c>
      <c r="E149" s="17">
        <f t="shared" si="1"/>
        <v>208.83450863636367</v>
      </c>
    </row>
    <row r="150" spans="1:5" ht="31.2" x14ac:dyDescent="0.3">
      <c r="A150" s="2" t="s">
        <v>245</v>
      </c>
      <c r="B150" s="3" t="s">
        <v>107</v>
      </c>
      <c r="C150" s="14">
        <v>10000</v>
      </c>
      <c r="D150" s="14">
        <v>7927.8</v>
      </c>
      <c r="E150" s="17">
        <f t="shared" si="1"/>
        <v>79.278000000000006</v>
      </c>
    </row>
    <row r="151" spans="1:5" ht="46.8" x14ac:dyDescent="0.3">
      <c r="A151" s="2" t="s">
        <v>246</v>
      </c>
      <c r="B151" s="3" t="s">
        <v>560</v>
      </c>
      <c r="C151" s="14">
        <f>C152</f>
        <v>400000</v>
      </c>
      <c r="D151" s="14">
        <f>D152</f>
        <v>205000</v>
      </c>
      <c r="E151" s="17">
        <f t="shared" si="1"/>
        <v>51.249999999999993</v>
      </c>
    </row>
    <row r="152" spans="1:5" ht="93.6" x14ac:dyDescent="0.3">
      <c r="A152" s="2" t="s">
        <v>247</v>
      </c>
      <c r="B152" s="3" t="s">
        <v>561</v>
      </c>
      <c r="C152" s="14">
        <v>400000</v>
      </c>
      <c r="D152" s="14">
        <v>205000</v>
      </c>
      <c r="E152" s="17">
        <f t="shared" ref="E152:E228" si="2">D152/C152*100</f>
        <v>51.249999999999993</v>
      </c>
    </row>
    <row r="153" spans="1:5" x14ac:dyDescent="0.3">
      <c r="A153" s="2" t="s">
        <v>248</v>
      </c>
      <c r="B153" s="3" t="s">
        <v>108</v>
      </c>
      <c r="C153" s="14">
        <f>C154</f>
        <v>348430000</v>
      </c>
      <c r="D153" s="14">
        <f>D154</f>
        <v>140012559.69</v>
      </c>
      <c r="E153" s="17">
        <f t="shared" si="2"/>
        <v>40.183841715696126</v>
      </c>
    </row>
    <row r="154" spans="1:5" x14ac:dyDescent="0.3">
      <c r="A154" s="2" t="s">
        <v>249</v>
      </c>
      <c r="B154" s="3" t="s">
        <v>109</v>
      </c>
      <c r="C154" s="14">
        <f>SUM(C155:C157)</f>
        <v>348430000</v>
      </c>
      <c r="D154" s="14">
        <f>SUM(D155:D157)</f>
        <v>140012559.69</v>
      </c>
      <c r="E154" s="17">
        <f t="shared" si="2"/>
        <v>40.183841715696126</v>
      </c>
    </row>
    <row r="155" spans="1:5" ht="46.8" x14ac:dyDescent="0.3">
      <c r="A155" s="2" t="s">
        <v>250</v>
      </c>
      <c r="B155" s="3" t="s">
        <v>151</v>
      </c>
      <c r="C155" s="14">
        <v>1100000</v>
      </c>
      <c r="D155" s="14">
        <v>82870.55</v>
      </c>
      <c r="E155" s="17">
        <f t="shared" si="2"/>
        <v>7.5336863636363631</v>
      </c>
    </row>
    <row r="156" spans="1:5" ht="31.2" x14ac:dyDescent="0.3">
      <c r="A156" s="2" t="s">
        <v>251</v>
      </c>
      <c r="B156" s="3" t="s">
        <v>110</v>
      </c>
      <c r="C156" s="14">
        <v>331730000</v>
      </c>
      <c r="D156" s="14">
        <v>133999025.43000001</v>
      </c>
      <c r="E156" s="17">
        <f t="shared" si="2"/>
        <v>40.394002782383268</v>
      </c>
    </row>
    <row r="157" spans="1:5" ht="31.2" x14ac:dyDescent="0.3">
      <c r="A157" s="2" t="s">
        <v>252</v>
      </c>
      <c r="B157" s="3" t="s">
        <v>111</v>
      </c>
      <c r="C157" s="14">
        <v>15600000</v>
      </c>
      <c r="D157" s="14">
        <v>5930663.71</v>
      </c>
      <c r="E157" s="17">
        <f t="shared" si="2"/>
        <v>38.017075064102563</v>
      </c>
    </row>
    <row r="158" spans="1:5" ht="31.2" x14ac:dyDescent="0.3">
      <c r="A158" s="19" t="s">
        <v>253</v>
      </c>
      <c r="B158" s="20" t="s">
        <v>112</v>
      </c>
      <c r="C158" s="13">
        <f>C159+C167</f>
        <v>54452000</v>
      </c>
      <c r="D158" s="13">
        <f>D159+D167</f>
        <v>37708812.480000004</v>
      </c>
      <c r="E158" s="18">
        <f t="shared" si="2"/>
        <v>69.251473738338362</v>
      </c>
    </row>
    <row r="159" spans="1:5" x14ac:dyDescent="0.3">
      <c r="A159" s="2" t="s">
        <v>254</v>
      </c>
      <c r="B159" s="3" t="s">
        <v>113</v>
      </c>
      <c r="C159" s="14">
        <f>C163+C165+C160+C161+C162</f>
        <v>8280000</v>
      </c>
      <c r="D159" s="14">
        <f>D163+D165+D160+D161+D162</f>
        <v>5128680.8499999996</v>
      </c>
      <c r="E159" s="17">
        <f t="shared" si="2"/>
        <v>61.940589975845405</v>
      </c>
    </row>
    <row r="160" spans="1:5" ht="46.8" x14ac:dyDescent="0.3">
      <c r="A160" s="2" t="s">
        <v>255</v>
      </c>
      <c r="B160" s="3" t="s">
        <v>114</v>
      </c>
      <c r="C160" s="14">
        <v>2000</v>
      </c>
      <c r="D160" s="14">
        <v>1100</v>
      </c>
      <c r="E160" s="17">
        <f t="shared" si="2"/>
        <v>55.000000000000007</v>
      </c>
    </row>
    <row r="161" spans="1:5" ht="31.2" x14ac:dyDescent="0.3">
      <c r="A161" s="2" t="s">
        <v>256</v>
      </c>
      <c r="B161" s="3" t="s">
        <v>115</v>
      </c>
      <c r="C161" s="14">
        <v>0</v>
      </c>
      <c r="D161" s="14">
        <v>1097561.25</v>
      </c>
      <c r="E161" s="17"/>
    </row>
    <row r="162" spans="1:5" ht="19.5" customHeight="1" x14ac:dyDescent="0.3">
      <c r="A162" s="2" t="s">
        <v>348</v>
      </c>
      <c r="B162" s="3" t="s">
        <v>349</v>
      </c>
      <c r="C162" s="14">
        <v>1000</v>
      </c>
      <c r="D162" s="14">
        <v>50</v>
      </c>
      <c r="E162" s="17">
        <f t="shared" si="2"/>
        <v>5</v>
      </c>
    </row>
    <row r="163" spans="1:5" ht="31.2" x14ac:dyDescent="0.3">
      <c r="A163" s="2" t="s">
        <v>257</v>
      </c>
      <c r="B163" s="3" t="s">
        <v>116</v>
      </c>
      <c r="C163" s="14">
        <f>C164</f>
        <v>70000</v>
      </c>
      <c r="D163" s="14">
        <f>D164</f>
        <v>41100</v>
      </c>
      <c r="E163" s="17">
        <f t="shared" si="2"/>
        <v>58.714285714285722</v>
      </c>
    </row>
    <row r="164" spans="1:5" ht="64.8" customHeight="1" x14ac:dyDescent="0.3">
      <c r="A164" s="2" t="s">
        <v>258</v>
      </c>
      <c r="B164" s="3" t="s">
        <v>117</v>
      </c>
      <c r="C164" s="14">
        <v>70000</v>
      </c>
      <c r="D164" s="14">
        <v>41100</v>
      </c>
      <c r="E164" s="17">
        <f t="shared" si="2"/>
        <v>58.714285714285722</v>
      </c>
    </row>
    <row r="165" spans="1:5" x14ac:dyDescent="0.3">
      <c r="A165" s="2" t="s">
        <v>259</v>
      </c>
      <c r="B165" s="3" t="s">
        <v>118</v>
      </c>
      <c r="C165" s="14">
        <f>C166</f>
        <v>8207000</v>
      </c>
      <c r="D165" s="14">
        <f>D166</f>
        <v>3988869.6</v>
      </c>
      <c r="E165" s="17">
        <f t="shared" si="2"/>
        <v>48.603260631168517</v>
      </c>
    </row>
    <row r="166" spans="1:5" ht="31.2" x14ac:dyDescent="0.3">
      <c r="A166" s="2" t="s">
        <v>260</v>
      </c>
      <c r="B166" s="3" t="s">
        <v>119</v>
      </c>
      <c r="C166" s="14">
        <v>8207000</v>
      </c>
      <c r="D166" s="14">
        <v>3988869.6</v>
      </c>
      <c r="E166" s="17">
        <f t="shared" si="2"/>
        <v>48.603260631168517</v>
      </c>
    </row>
    <row r="167" spans="1:5" x14ac:dyDescent="0.3">
      <c r="A167" s="2" t="s">
        <v>261</v>
      </c>
      <c r="B167" s="3" t="s">
        <v>120</v>
      </c>
      <c r="C167" s="14">
        <f>C168+C170</f>
        <v>46172000</v>
      </c>
      <c r="D167" s="14">
        <f>D168+D170</f>
        <v>32580131.630000003</v>
      </c>
      <c r="E167" s="17">
        <f t="shared" si="2"/>
        <v>70.562530602962838</v>
      </c>
    </row>
    <row r="168" spans="1:5" ht="31.2" x14ac:dyDescent="0.3">
      <c r="A168" s="2" t="s">
        <v>350</v>
      </c>
      <c r="B168" s="3" t="s">
        <v>352</v>
      </c>
      <c r="C168" s="14">
        <f>C169</f>
        <v>7795000</v>
      </c>
      <c r="D168" s="14">
        <f>D169</f>
        <v>4603722.51</v>
      </c>
      <c r="E168" s="17">
        <f t="shared" si="2"/>
        <v>59.059942398973696</v>
      </c>
    </row>
    <row r="169" spans="1:5" ht="31.2" x14ac:dyDescent="0.3">
      <c r="A169" s="2" t="s">
        <v>351</v>
      </c>
      <c r="B169" s="3" t="s">
        <v>353</v>
      </c>
      <c r="C169" s="14">
        <v>7795000</v>
      </c>
      <c r="D169" s="14">
        <v>4603722.51</v>
      </c>
      <c r="E169" s="17">
        <f t="shared" si="2"/>
        <v>59.059942398973696</v>
      </c>
    </row>
    <row r="170" spans="1:5" x14ac:dyDescent="0.3">
      <c r="A170" s="2" t="s">
        <v>262</v>
      </c>
      <c r="B170" s="3" t="s">
        <v>121</v>
      </c>
      <c r="C170" s="14">
        <f>C171</f>
        <v>38377000</v>
      </c>
      <c r="D170" s="14">
        <f>D171</f>
        <v>27976409.120000001</v>
      </c>
      <c r="E170" s="17">
        <f t="shared" si="2"/>
        <v>72.898895484274433</v>
      </c>
    </row>
    <row r="171" spans="1:5" ht="18" customHeight="1" x14ac:dyDescent="0.3">
      <c r="A171" s="2" t="s">
        <v>263</v>
      </c>
      <c r="B171" s="3" t="s">
        <v>122</v>
      </c>
      <c r="C171" s="14">
        <v>38377000</v>
      </c>
      <c r="D171" s="14">
        <v>27976409.120000001</v>
      </c>
      <c r="E171" s="17">
        <f t="shared" si="2"/>
        <v>72.898895484274433</v>
      </c>
    </row>
    <row r="172" spans="1:5" ht="31.2" x14ac:dyDescent="0.3">
      <c r="A172" s="19" t="s">
        <v>264</v>
      </c>
      <c r="B172" s="20" t="s">
        <v>123</v>
      </c>
      <c r="C172" s="13">
        <f>C173+C180</f>
        <v>6554000</v>
      </c>
      <c r="D172" s="13">
        <f>D173+D180</f>
        <v>7696280.5099999998</v>
      </c>
      <c r="E172" s="18">
        <f t="shared" si="2"/>
        <v>117.42875358559657</v>
      </c>
    </row>
    <row r="173" spans="1:5" ht="62.4" x14ac:dyDescent="0.3">
      <c r="A173" s="2" t="s">
        <v>265</v>
      </c>
      <c r="B173" s="3" t="s">
        <v>124</v>
      </c>
      <c r="C173" s="14">
        <f>C174+C177</f>
        <v>554000</v>
      </c>
      <c r="D173" s="14">
        <f>D174+D177</f>
        <v>1709931.3599999999</v>
      </c>
      <c r="E173" s="17">
        <f t="shared" si="2"/>
        <v>308.65187003610106</v>
      </c>
    </row>
    <row r="174" spans="1:5" ht="84" customHeight="1" x14ac:dyDescent="0.3">
      <c r="A174" s="2" t="s">
        <v>564</v>
      </c>
      <c r="B174" s="3" t="s">
        <v>562</v>
      </c>
      <c r="C174" s="14">
        <f>C175+C176</f>
        <v>454000</v>
      </c>
      <c r="D174" s="14">
        <f>D175+D176</f>
        <v>910466.74</v>
      </c>
      <c r="E174" s="17">
        <f t="shared" si="2"/>
        <v>200.54333480176209</v>
      </c>
    </row>
    <row r="175" spans="1:5" ht="82.8" customHeight="1" x14ac:dyDescent="0.3">
      <c r="A175" s="2" t="s">
        <v>565</v>
      </c>
      <c r="B175" s="3" t="s">
        <v>563</v>
      </c>
      <c r="C175" s="14">
        <v>454000</v>
      </c>
      <c r="D175" s="14">
        <v>824066.74</v>
      </c>
      <c r="E175" s="17">
        <f t="shared" si="2"/>
        <v>181.51249779735684</v>
      </c>
    </row>
    <row r="176" spans="1:5" ht="46.8" x14ac:dyDescent="0.3">
      <c r="A176" s="2" t="s">
        <v>615</v>
      </c>
      <c r="B176" s="3" t="s">
        <v>616</v>
      </c>
      <c r="C176" s="14">
        <v>0</v>
      </c>
      <c r="D176" s="14">
        <v>86400</v>
      </c>
      <c r="E176" s="17"/>
    </row>
    <row r="177" spans="1:5" ht="81" customHeight="1" x14ac:dyDescent="0.3">
      <c r="A177" s="2" t="s">
        <v>266</v>
      </c>
      <c r="B177" s="3" t="s">
        <v>125</v>
      </c>
      <c r="C177" s="14">
        <f>C178</f>
        <v>100000</v>
      </c>
      <c r="D177" s="14">
        <f>D178+D179</f>
        <v>799464.62</v>
      </c>
      <c r="E177" s="17">
        <f t="shared" si="2"/>
        <v>799.46461999999997</v>
      </c>
    </row>
    <row r="178" spans="1:5" ht="78" x14ac:dyDescent="0.3">
      <c r="A178" s="2" t="s">
        <v>267</v>
      </c>
      <c r="B178" s="3" t="s">
        <v>126</v>
      </c>
      <c r="C178" s="14">
        <v>100000</v>
      </c>
      <c r="D178" s="14">
        <v>736401.62</v>
      </c>
      <c r="E178" s="17">
        <f t="shared" si="2"/>
        <v>736.40161999999998</v>
      </c>
    </row>
    <row r="179" spans="1:5" ht="78" x14ac:dyDescent="0.3">
      <c r="A179" s="2"/>
      <c r="B179" s="3" t="s">
        <v>962</v>
      </c>
      <c r="C179" s="14">
        <v>0</v>
      </c>
      <c r="D179" s="14">
        <v>63063</v>
      </c>
      <c r="E179" s="17"/>
    </row>
    <row r="180" spans="1:5" ht="31.2" x14ac:dyDescent="0.3">
      <c r="A180" s="2" t="s">
        <v>268</v>
      </c>
      <c r="B180" s="3" t="s">
        <v>127</v>
      </c>
      <c r="C180" s="14">
        <f>C181</f>
        <v>6000000</v>
      </c>
      <c r="D180" s="14">
        <f>D181</f>
        <v>5986349.1500000004</v>
      </c>
      <c r="E180" s="17">
        <f t="shared" si="2"/>
        <v>99.772485833333334</v>
      </c>
    </row>
    <row r="181" spans="1:5" ht="46.8" x14ac:dyDescent="0.3">
      <c r="A181" s="2" t="s">
        <v>269</v>
      </c>
      <c r="B181" s="3" t="s">
        <v>128</v>
      </c>
      <c r="C181" s="14">
        <f>C182</f>
        <v>6000000</v>
      </c>
      <c r="D181" s="14">
        <f>D182</f>
        <v>5986349.1500000004</v>
      </c>
      <c r="E181" s="17">
        <f t="shared" si="2"/>
        <v>99.772485833333334</v>
      </c>
    </row>
    <row r="182" spans="1:5" ht="46.8" x14ac:dyDescent="0.3">
      <c r="A182" s="2" t="s">
        <v>270</v>
      </c>
      <c r="B182" s="3" t="s">
        <v>129</v>
      </c>
      <c r="C182" s="14">
        <v>6000000</v>
      </c>
      <c r="D182" s="14">
        <v>5986349.1500000004</v>
      </c>
      <c r="E182" s="17">
        <f t="shared" si="2"/>
        <v>99.772485833333334</v>
      </c>
    </row>
    <row r="183" spans="1:5" x14ac:dyDescent="0.3">
      <c r="A183" s="19" t="s">
        <v>271</v>
      </c>
      <c r="B183" s="20" t="s">
        <v>130</v>
      </c>
      <c r="C183" s="13">
        <f>C184+C186</f>
        <v>1044180</v>
      </c>
      <c r="D183" s="13">
        <f>D184+D186</f>
        <v>174268.5</v>
      </c>
      <c r="E183" s="18">
        <f t="shared" si="2"/>
        <v>16.689507556168476</v>
      </c>
    </row>
    <row r="184" spans="1:5" ht="31.2" x14ac:dyDescent="0.3">
      <c r="A184" s="2" t="s">
        <v>272</v>
      </c>
      <c r="B184" s="3" t="s">
        <v>131</v>
      </c>
      <c r="C184" s="14">
        <f>C185</f>
        <v>110000</v>
      </c>
      <c r="D184" s="14">
        <f>D185</f>
        <v>80850</v>
      </c>
      <c r="E184" s="17">
        <f t="shared" si="2"/>
        <v>73.5</v>
      </c>
    </row>
    <row r="185" spans="1:5" ht="31.2" x14ac:dyDescent="0.3">
      <c r="A185" s="2" t="s">
        <v>273</v>
      </c>
      <c r="B185" s="3" t="s">
        <v>132</v>
      </c>
      <c r="C185" s="14">
        <v>110000</v>
      </c>
      <c r="D185" s="14">
        <v>80850</v>
      </c>
      <c r="E185" s="17">
        <f t="shared" si="2"/>
        <v>73.5</v>
      </c>
    </row>
    <row r="186" spans="1:5" ht="46.8" x14ac:dyDescent="0.3">
      <c r="A186" s="2" t="s">
        <v>707</v>
      </c>
      <c r="B186" s="3" t="s">
        <v>709</v>
      </c>
      <c r="C186" s="14">
        <f>C187</f>
        <v>934180</v>
      </c>
      <c r="D186" s="14">
        <f>D187</f>
        <v>93418.5</v>
      </c>
      <c r="E186" s="17">
        <f t="shared" si="2"/>
        <v>10.000053522875676</v>
      </c>
    </row>
    <row r="187" spans="1:5" ht="78" x14ac:dyDescent="0.3">
      <c r="A187" s="2" t="s">
        <v>708</v>
      </c>
      <c r="B187" s="3" t="s">
        <v>710</v>
      </c>
      <c r="C187" s="14">
        <v>934180</v>
      </c>
      <c r="D187" s="14">
        <v>93418.5</v>
      </c>
      <c r="E187" s="17">
        <f t="shared" si="2"/>
        <v>10.000053522875676</v>
      </c>
    </row>
    <row r="188" spans="1:5" x14ac:dyDescent="0.3">
      <c r="A188" s="19" t="s">
        <v>274</v>
      </c>
      <c r="B188" s="20" t="s">
        <v>133</v>
      </c>
      <c r="C188" s="13">
        <f>C189+C211+C213+C222+C225+C228</f>
        <v>607630940</v>
      </c>
      <c r="D188" s="13">
        <f>D189+D211+D213+D222+D225+D228</f>
        <v>288210465.35999995</v>
      </c>
      <c r="E188" s="18">
        <f t="shared" si="2"/>
        <v>47.431828497739097</v>
      </c>
    </row>
    <row r="189" spans="1:5" ht="31.2" x14ac:dyDescent="0.3">
      <c r="A189" s="2" t="s">
        <v>464</v>
      </c>
      <c r="B189" s="3" t="s">
        <v>463</v>
      </c>
      <c r="C189" s="14">
        <f>C190+C192+C194+C196+C198+C201+C203+C205+C207+C209</f>
        <v>441691940</v>
      </c>
      <c r="D189" s="14">
        <f>D190+D192+D194+D196+D198+D201+D203+D205+D207+D209</f>
        <v>252978008.45999998</v>
      </c>
      <c r="E189" s="17">
        <f t="shared" si="2"/>
        <v>57.274762238133661</v>
      </c>
    </row>
    <row r="190" spans="1:5" ht="46.8" x14ac:dyDescent="0.3">
      <c r="A190" s="2" t="s">
        <v>465</v>
      </c>
      <c r="B190" s="3" t="s">
        <v>711</v>
      </c>
      <c r="C190" s="14">
        <f>C191</f>
        <v>568000</v>
      </c>
      <c r="D190" s="14">
        <f>D191</f>
        <v>87742.71</v>
      </c>
      <c r="E190" s="17">
        <f t="shared" si="2"/>
        <v>15.447660211267609</v>
      </c>
    </row>
    <row r="191" spans="1:5" ht="78" x14ac:dyDescent="0.3">
      <c r="A191" s="2" t="s">
        <v>466</v>
      </c>
      <c r="B191" s="3" t="s">
        <v>712</v>
      </c>
      <c r="C191" s="14">
        <v>568000</v>
      </c>
      <c r="D191" s="14">
        <v>87742.71</v>
      </c>
      <c r="E191" s="17">
        <f t="shared" si="2"/>
        <v>15.447660211267609</v>
      </c>
    </row>
    <row r="192" spans="1:5" ht="46.8" x14ac:dyDescent="0.3">
      <c r="A192" s="2" t="s">
        <v>467</v>
      </c>
      <c r="B192" s="3" t="s">
        <v>713</v>
      </c>
      <c r="C192" s="14">
        <f>C193</f>
        <v>1750000</v>
      </c>
      <c r="D192" s="14">
        <f>D193</f>
        <v>498531.16</v>
      </c>
      <c r="E192" s="17">
        <f t="shared" si="2"/>
        <v>28.487494857142853</v>
      </c>
    </row>
    <row r="193" spans="1:5" ht="78" x14ac:dyDescent="0.3">
      <c r="A193" s="2" t="s">
        <v>468</v>
      </c>
      <c r="B193" s="3" t="s">
        <v>714</v>
      </c>
      <c r="C193" s="14">
        <v>1750000</v>
      </c>
      <c r="D193" s="14">
        <v>498531.16</v>
      </c>
      <c r="E193" s="17">
        <f t="shared" si="2"/>
        <v>28.487494857142853</v>
      </c>
    </row>
    <row r="194" spans="1:5" ht="46.8" x14ac:dyDescent="0.3">
      <c r="A194" s="2" t="s">
        <v>469</v>
      </c>
      <c r="B194" s="3" t="s">
        <v>715</v>
      </c>
      <c r="C194" s="14">
        <f>C195</f>
        <v>305000</v>
      </c>
      <c r="D194" s="14">
        <f>D195</f>
        <v>204052.04</v>
      </c>
      <c r="E194" s="17">
        <f t="shared" si="2"/>
        <v>66.902308196721322</v>
      </c>
    </row>
    <row r="195" spans="1:5" ht="78" x14ac:dyDescent="0.3">
      <c r="A195" s="2" t="s">
        <v>470</v>
      </c>
      <c r="B195" s="3" t="s">
        <v>716</v>
      </c>
      <c r="C195" s="14">
        <v>305000</v>
      </c>
      <c r="D195" s="14">
        <v>204052.04</v>
      </c>
      <c r="E195" s="17">
        <f t="shared" si="2"/>
        <v>66.902308196721322</v>
      </c>
    </row>
    <row r="196" spans="1:5" ht="46.8" x14ac:dyDescent="0.3">
      <c r="A196" s="2" t="s">
        <v>471</v>
      </c>
      <c r="B196" s="3" t="s">
        <v>717</v>
      </c>
      <c r="C196" s="14">
        <f>C197</f>
        <v>9990</v>
      </c>
      <c r="D196" s="14">
        <f>D197</f>
        <v>3000</v>
      </c>
      <c r="E196" s="17">
        <f t="shared" si="2"/>
        <v>30.03003003003003</v>
      </c>
    </row>
    <row r="197" spans="1:5" ht="78" x14ac:dyDescent="0.3">
      <c r="A197" s="2" t="s">
        <v>472</v>
      </c>
      <c r="B197" s="3" t="s">
        <v>718</v>
      </c>
      <c r="C197" s="14">
        <v>9990</v>
      </c>
      <c r="D197" s="14">
        <v>3000</v>
      </c>
      <c r="E197" s="17">
        <f t="shared" si="2"/>
        <v>30.03003003003003</v>
      </c>
    </row>
    <row r="198" spans="1:5" ht="46.8" x14ac:dyDescent="0.3">
      <c r="A198" s="2" t="s">
        <v>473</v>
      </c>
      <c r="B198" s="3" t="s">
        <v>719</v>
      </c>
      <c r="C198" s="14">
        <f>C199+C200</f>
        <v>438825950</v>
      </c>
      <c r="D198" s="14">
        <f>D199+D200</f>
        <v>251803594.70999998</v>
      </c>
      <c r="E198" s="17">
        <f t="shared" si="2"/>
        <v>57.381199701157136</v>
      </c>
    </row>
    <row r="199" spans="1:5" ht="62.4" x14ac:dyDescent="0.3">
      <c r="A199" s="2" t="s">
        <v>474</v>
      </c>
      <c r="B199" s="3" t="s">
        <v>720</v>
      </c>
      <c r="C199" s="14">
        <v>342069440</v>
      </c>
      <c r="D199" s="14">
        <v>204941259.97999999</v>
      </c>
      <c r="E199" s="17">
        <f t="shared" si="2"/>
        <v>59.91218039822558</v>
      </c>
    </row>
    <row r="200" spans="1:5" ht="62.4" x14ac:dyDescent="0.3">
      <c r="A200" s="2" t="s">
        <v>475</v>
      </c>
      <c r="B200" s="3" t="s">
        <v>721</v>
      </c>
      <c r="C200" s="14">
        <v>96756510</v>
      </c>
      <c r="D200" s="14">
        <v>46862334.729999997</v>
      </c>
      <c r="E200" s="17">
        <f t="shared" si="2"/>
        <v>48.433262764438275</v>
      </c>
    </row>
    <row r="201" spans="1:5" ht="62.4" x14ac:dyDescent="0.3">
      <c r="A201" s="2" t="s">
        <v>476</v>
      </c>
      <c r="B201" s="3" t="s">
        <v>722</v>
      </c>
      <c r="C201" s="14">
        <f>C202</f>
        <v>50000</v>
      </c>
      <c r="D201" s="14">
        <f>D202</f>
        <v>321978.84999999998</v>
      </c>
      <c r="E201" s="17">
        <f t="shared" si="2"/>
        <v>643.95769999999993</v>
      </c>
    </row>
    <row r="202" spans="1:5" ht="93.6" x14ac:dyDescent="0.3">
      <c r="A202" s="2" t="s">
        <v>477</v>
      </c>
      <c r="B202" s="3" t="s">
        <v>723</v>
      </c>
      <c r="C202" s="14">
        <v>50000</v>
      </c>
      <c r="D202" s="14">
        <v>321978.84999999998</v>
      </c>
      <c r="E202" s="17">
        <f t="shared" si="2"/>
        <v>643.95769999999993</v>
      </c>
    </row>
    <row r="203" spans="1:5" ht="62.4" x14ac:dyDescent="0.3">
      <c r="A203" s="2" t="s">
        <v>478</v>
      </c>
      <c r="B203" s="3" t="s">
        <v>724</v>
      </c>
      <c r="C203" s="14">
        <f>C204</f>
        <v>50000</v>
      </c>
      <c r="D203" s="14">
        <f>D204</f>
        <v>550</v>
      </c>
      <c r="E203" s="17">
        <f t="shared" si="2"/>
        <v>1.0999999999999999</v>
      </c>
    </row>
    <row r="204" spans="1:5" ht="109.2" x14ac:dyDescent="0.3">
      <c r="A204" s="2" t="s">
        <v>479</v>
      </c>
      <c r="B204" s="3" t="s">
        <v>725</v>
      </c>
      <c r="C204" s="14">
        <v>50000</v>
      </c>
      <c r="D204" s="14">
        <v>550</v>
      </c>
      <c r="E204" s="17">
        <f t="shared" si="2"/>
        <v>1.0999999999999999</v>
      </c>
    </row>
    <row r="205" spans="1:5" ht="46.8" x14ac:dyDescent="0.3">
      <c r="A205" s="2" t="s">
        <v>480</v>
      </c>
      <c r="B205" s="3" t="s">
        <v>726</v>
      </c>
      <c r="C205" s="14">
        <f>C206</f>
        <v>123000</v>
      </c>
      <c r="D205" s="14">
        <f>D206</f>
        <v>33598.99</v>
      </c>
      <c r="E205" s="17">
        <f t="shared" si="2"/>
        <v>27.316252032520321</v>
      </c>
    </row>
    <row r="206" spans="1:5" ht="78" x14ac:dyDescent="0.3">
      <c r="A206" s="2" t="s">
        <v>481</v>
      </c>
      <c r="B206" s="3" t="s">
        <v>727</v>
      </c>
      <c r="C206" s="14">
        <v>123000</v>
      </c>
      <c r="D206" s="14">
        <v>33598.99</v>
      </c>
      <c r="E206" s="17">
        <f t="shared" si="2"/>
        <v>27.316252032520321</v>
      </c>
    </row>
    <row r="207" spans="1:5" ht="67.8" customHeight="1" x14ac:dyDescent="0.3">
      <c r="A207" s="2" t="s">
        <v>568</v>
      </c>
      <c r="B207" s="3" t="s">
        <v>566</v>
      </c>
      <c r="C207" s="14">
        <f>C208</f>
        <v>0</v>
      </c>
      <c r="D207" s="14">
        <f>D208</f>
        <v>4960</v>
      </c>
      <c r="E207" s="17"/>
    </row>
    <row r="208" spans="1:5" ht="116.4" customHeight="1" x14ac:dyDescent="0.3">
      <c r="A208" s="2" t="s">
        <v>569</v>
      </c>
      <c r="B208" s="3" t="s">
        <v>567</v>
      </c>
      <c r="C208" s="14">
        <v>0</v>
      </c>
      <c r="D208" s="14">
        <v>4960</v>
      </c>
      <c r="E208" s="17"/>
    </row>
    <row r="209" spans="1:5" ht="109.2" x14ac:dyDescent="0.3">
      <c r="A209" s="2" t="s">
        <v>630</v>
      </c>
      <c r="B209" s="3" t="s">
        <v>632</v>
      </c>
      <c r="C209" s="14">
        <f>C210</f>
        <v>10000</v>
      </c>
      <c r="D209" s="14">
        <f>D210</f>
        <v>20000</v>
      </c>
      <c r="E209" s="17">
        <f t="shared" si="2"/>
        <v>200</v>
      </c>
    </row>
    <row r="210" spans="1:5" ht="93.6" x14ac:dyDescent="0.3">
      <c r="A210" s="2" t="s">
        <v>631</v>
      </c>
      <c r="B210" s="3" t="s">
        <v>633</v>
      </c>
      <c r="C210" s="14">
        <v>10000</v>
      </c>
      <c r="D210" s="14">
        <v>20000</v>
      </c>
      <c r="E210" s="17">
        <f t="shared" si="2"/>
        <v>200</v>
      </c>
    </row>
    <row r="211" spans="1:5" ht="102.6" customHeight="1" x14ac:dyDescent="0.3">
      <c r="A211" s="2" t="s">
        <v>572</v>
      </c>
      <c r="B211" s="3" t="s">
        <v>570</v>
      </c>
      <c r="C211" s="14">
        <f>C212</f>
        <v>300000</v>
      </c>
      <c r="D211" s="14">
        <f>D212</f>
        <v>17889.64</v>
      </c>
      <c r="E211" s="17">
        <f t="shared" si="2"/>
        <v>5.963213333333333</v>
      </c>
    </row>
    <row r="212" spans="1:5" ht="116.4" customHeight="1" x14ac:dyDescent="0.3">
      <c r="A212" s="2" t="s">
        <v>573</v>
      </c>
      <c r="B212" s="3" t="s">
        <v>571</v>
      </c>
      <c r="C212" s="14">
        <v>300000</v>
      </c>
      <c r="D212" s="14">
        <v>17889.64</v>
      </c>
      <c r="E212" s="17">
        <f t="shared" si="2"/>
        <v>5.963213333333333</v>
      </c>
    </row>
    <row r="213" spans="1:5" ht="78" x14ac:dyDescent="0.3">
      <c r="A213" s="2" t="s">
        <v>487</v>
      </c>
      <c r="B213" s="3" t="s">
        <v>482</v>
      </c>
      <c r="C213" s="14">
        <f>C214+C216+C218+C220</f>
        <v>5284000</v>
      </c>
      <c r="D213" s="14">
        <f>D214+D216+D218+D220</f>
        <v>11508077.419999998</v>
      </c>
      <c r="E213" s="17">
        <f t="shared" si="2"/>
        <v>217.79101854655559</v>
      </c>
    </row>
    <row r="214" spans="1:5" ht="46.8" x14ac:dyDescent="0.3">
      <c r="A214" s="2" t="s">
        <v>488</v>
      </c>
      <c r="B214" s="3" t="s">
        <v>483</v>
      </c>
      <c r="C214" s="14">
        <f>C215</f>
        <v>989000</v>
      </c>
      <c r="D214" s="14">
        <f>D215</f>
        <v>7852075.2599999998</v>
      </c>
      <c r="E214" s="17">
        <f t="shared" si="2"/>
        <v>793.94087563195149</v>
      </c>
    </row>
    <row r="215" spans="1:5" ht="62.4" x14ac:dyDescent="0.3">
      <c r="A215" s="2" t="s">
        <v>489</v>
      </c>
      <c r="B215" s="3" t="s">
        <v>574</v>
      </c>
      <c r="C215" s="14">
        <v>989000</v>
      </c>
      <c r="D215" s="14">
        <v>7852075.2599999998</v>
      </c>
      <c r="E215" s="17">
        <f t="shared" si="2"/>
        <v>793.94087563195149</v>
      </c>
    </row>
    <row r="216" spans="1:5" ht="62.4" x14ac:dyDescent="0.3">
      <c r="A216" s="2" t="s">
        <v>490</v>
      </c>
      <c r="B216" s="3" t="s">
        <v>484</v>
      </c>
      <c r="C216" s="14">
        <f>C217</f>
        <v>1000000</v>
      </c>
      <c r="D216" s="14">
        <f>D217</f>
        <v>741558.71</v>
      </c>
      <c r="E216" s="17">
        <f t="shared" si="2"/>
        <v>74.155870999999991</v>
      </c>
    </row>
    <row r="217" spans="1:5" ht="78" x14ac:dyDescent="0.3">
      <c r="A217" s="2" t="s">
        <v>491</v>
      </c>
      <c r="B217" s="3" t="s">
        <v>575</v>
      </c>
      <c r="C217" s="14">
        <v>1000000</v>
      </c>
      <c r="D217" s="14">
        <v>741558.71</v>
      </c>
      <c r="E217" s="17">
        <f t="shared" si="2"/>
        <v>74.155870999999991</v>
      </c>
    </row>
    <row r="218" spans="1:5" ht="52.2" customHeight="1" x14ac:dyDescent="0.3">
      <c r="A218" s="2" t="s">
        <v>792</v>
      </c>
      <c r="B218" s="3" t="s">
        <v>790</v>
      </c>
      <c r="C218" s="14">
        <f>C219</f>
        <v>0</v>
      </c>
      <c r="D218" s="14">
        <f>D219</f>
        <v>15489.27</v>
      </c>
      <c r="E218" s="17"/>
    </row>
    <row r="219" spans="1:5" ht="62.4" x14ac:dyDescent="0.3">
      <c r="A219" s="2" t="s">
        <v>793</v>
      </c>
      <c r="B219" s="3" t="s">
        <v>791</v>
      </c>
      <c r="C219" s="14">
        <v>0</v>
      </c>
      <c r="D219" s="14">
        <v>15489.27</v>
      </c>
      <c r="E219" s="17"/>
    </row>
    <row r="220" spans="1:5" ht="62.4" x14ac:dyDescent="0.3">
      <c r="A220" s="2" t="s">
        <v>492</v>
      </c>
      <c r="B220" s="3" t="s">
        <v>485</v>
      </c>
      <c r="C220" s="14">
        <f>C221</f>
        <v>3295000</v>
      </c>
      <c r="D220" s="14">
        <f>D221</f>
        <v>2898954.18</v>
      </c>
      <c r="E220" s="17">
        <f t="shared" si="2"/>
        <v>87.980400000000003</v>
      </c>
    </row>
    <row r="221" spans="1:5" ht="62.4" x14ac:dyDescent="0.3">
      <c r="A221" s="2" t="s">
        <v>493</v>
      </c>
      <c r="B221" s="3" t="s">
        <v>486</v>
      </c>
      <c r="C221" s="14">
        <v>3295000</v>
      </c>
      <c r="D221" s="14">
        <v>2898954.18</v>
      </c>
      <c r="E221" s="17">
        <f t="shared" si="2"/>
        <v>87.980400000000003</v>
      </c>
    </row>
    <row r="222" spans="1:5" x14ac:dyDescent="0.3">
      <c r="A222" s="2" t="s">
        <v>498</v>
      </c>
      <c r="B222" s="3" t="s">
        <v>494</v>
      </c>
      <c r="C222" s="14">
        <f>C223</f>
        <v>700000</v>
      </c>
      <c r="D222" s="14">
        <f>D223</f>
        <v>311649.69</v>
      </c>
      <c r="E222" s="17">
        <f t="shared" si="2"/>
        <v>44.521384285714291</v>
      </c>
    </row>
    <row r="223" spans="1:5" ht="62.4" x14ac:dyDescent="0.3">
      <c r="A223" s="2" t="s">
        <v>499</v>
      </c>
      <c r="B223" s="3" t="s">
        <v>500</v>
      </c>
      <c r="C223" s="14">
        <f>C224</f>
        <v>700000</v>
      </c>
      <c r="D223" s="14">
        <f>D224</f>
        <v>311649.69</v>
      </c>
      <c r="E223" s="17">
        <f t="shared" si="2"/>
        <v>44.521384285714291</v>
      </c>
    </row>
    <row r="224" spans="1:5" ht="52.2" customHeight="1" x14ac:dyDescent="0.3">
      <c r="A224" s="2" t="s">
        <v>501</v>
      </c>
      <c r="B224" s="3" t="s">
        <v>502</v>
      </c>
      <c r="C224" s="14">
        <v>700000</v>
      </c>
      <c r="D224" s="14">
        <v>311649.69</v>
      </c>
      <c r="E224" s="17">
        <f t="shared" si="2"/>
        <v>44.521384285714291</v>
      </c>
    </row>
    <row r="225" spans="1:6" x14ac:dyDescent="0.3">
      <c r="A225" s="2" t="s">
        <v>503</v>
      </c>
      <c r="B225" s="3" t="s">
        <v>495</v>
      </c>
      <c r="C225" s="14">
        <f>C226</f>
        <v>2038000</v>
      </c>
      <c r="D225" s="14">
        <f>D226</f>
        <v>817961.89</v>
      </c>
      <c r="E225" s="17">
        <f t="shared" si="2"/>
        <v>40.13551962708538</v>
      </c>
    </row>
    <row r="226" spans="1:6" ht="31.2" x14ac:dyDescent="0.3">
      <c r="A226" s="2" t="s">
        <v>504</v>
      </c>
      <c r="B226" s="3" t="s">
        <v>496</v>
      </c>
      <c r="C226" s="14">
        <f>C227</f>
        <v>2038000</v>
      </c>
      <c r="D226" s="14">
        <f>D227</f>
        <v>817961.89</v>
      </c>
      <c r="E226" s="17">
        <f t="shared" si="2"/>
        <v>40.13551962708538</v>
      </c>
    </row>
    <row r="227" spans="1:6" ht="62.4" x14ac:dyDescent="0.3">
      <c r="A227" s="2" t="s">
        <v>505</v>
      </c>
      <c r="B227" s="3" t="s">
        <v>497</v>
      </c>
      <c r="C227" s="14">
        <v>2038000</v>
      </c>
      <c r="D227" s="14">
        <v>817961.89</v>
      </c>
      <c r="E227" s="17">
        <f t="shared" si="2"/>
        <v>40.13551962708538</v>
      </c>
    </row>
    <row r="228" spans="1:6" ht="93.6" x14ac:dyDescent="0.3">
      <c r="A228" s="2" t="s">
        <v>795</v>
      </c>
      <c r="B228" s="3" t="s">
        <v>794</v>
      </c>
      <c r="C228" s="14">
        <v>157617000</v>
      </c>
      <c r="D228" s="14">
        <v>22576878.260000002</v>
      </c>
      <c r="E228" s="17">
        <f t="shared" si="2"/>
        <v>14.323885278872202</v>
      </c>
    </row>
    <row r="229" spans="1:6" ht="18" customHeight="1" x14ac:dyDescent="0.3">
      <c r="A229" s="19" t="s">
        <v>357</v>
      </c>
      <c r="B229" s="16" t="s">
        <v>354</v>
      </c>
      <c r="C229" s="13">
        <v>0</v>
      </c>
      <c r="D229" s="13">
        <f>D230+D232</f>
        <v>1918388.73</v>
      </c>
      <c r="E229" s="18"/>
    </row>
    <row r="230" spans="1:6" ht="17.25" customHeight="1" x14ac:dyDescent="0.3">
      <c r="A230" s="2" t="s">
        <v>358</v>
      </c>
      <c r="B230" s="15" t="s">
        <v>355</v>
      </c>
      <c r="C230" s="14">
        <v>0</v>
      </c>
      <c r="D230" s="14">
        <f>D231</f>
        <v>1279245.8999999999</v>
      </c>
      <c r="E230" s="17"/>
    </row>
    <row r="231" spans="1:6" ht="31.2" x14ac:dyDescent="0.3">
      <c r="A231" s="2" t="s">
        <v>359</v>
      </c>
      <c r="B231" s="15" t="s">
        <v>356</v>
      </c>
      <c r="C231" s="14">
        <v>0</v>
      </c>
      <c r="D231" s="14">
        <v>1279245.8999999999</v>
      </c>
      <c r="E231" s="17"/>
    </row>
    <row r="232" spans="1:6" x14ac:dyDescent="0.3">
      <c r="A232" s="2" t="s">
        <v>609</v>
      </c>
      <c r="B232" s="15" t="s">
        <v>611</v>
      </c>
      <c r="C232" s="14">
        <v>0</v>
      </c>
      <c r="D232" s="14">
        <f>D233</f>
        <v>639142.82999999996</v>
      </c>
      <c r="E232" s="17"/>
    </row>
    <row r="233" spans="1:6" x14ac:dyDescent="0.3">
      <c r="A233" s="2" t="s">
        <v>610</v>
      </c>
      <c r="B233" s="15" t="s">
        <v>612</v>
      </c>
      <c r="C233" s="14">
        <v>0</v>
      </c>
      <c r="D233" s="14">
        <v>639142.82999999996</v>
      </c>
      <c r="E233" s="17"/>
    </row>
    <row r="234" spans="1:6" x14ac:dyDescent="0.3">
      <c r="A234" s="19" t="s">
        <v>275</v>
      </c>
      <c r="B234" s="20" t="s">
        <v>134</v>
      </c>
      <c r="C234" s="13">
        <f>C236+C244+C367+C398+C438+C443+C446+C449+C464</f>
        <v>41663185291.370003</v>
      </c>
      <c r="D234" s="13">
        <f>D236+D244+D367+D398+D438+D443+D446+D449+D464</f>
        <v>22825977145.100002</v>
      </c>
      <c r="E234" s="18">
        <f t="shared" ref="E234:E321" si="3">D234/C234*100</f>
        <v>54.786922760387483</v>
      </c>
    </row>
    <row r="235" spans="1:6" ht="31.2" x14ac:dyDescent="0.3">
      <c r="A235" s="19" t="s">
        <v>276</v>
      </c>
      <c r="B235" s="20" t="s">
        <v>135</v>
      </c>
      <c r="C235" s="13">
        <f>C236+C244+C367+C398</f>
        <v>41394421133</v>
      </c>
      <c r="D235" s="13">
        <f>D236+D244+D367+D398</f>
        <v>22828201988.52</v>
      </c>
      <c r="E235" s="18">
        <f t="shared" si="3"/>
        <v>55.148015997549862</v>
      </c>
      <c r="F235" s="9"/>
    </row>
    <row r="236" spans="1:6" x14ac:dyDescent="0.3">
      <c r="A236" s="19" t="s">
        <v>277</v>
      </c>
      <c r="B236" s="20" t="s">
        <v>1</v>
      </c>
      <c r="C236" s="13">
        <f>C237+C239+C241</f>
        <v>18069907800</v>
      </c>
      <c r="D236" s="13">
        <f>D237+D239+D241+D243</f>
        <v>12639737400</v>
      </c>
      <c r="E236" s="18">
        <f t="shared" si="3"/>
        <v>69.94909736064065</v>
      </c>
    </row>
    <row r="237" spans="1:6" ht="16.5" customHeight="1" x14ac:dyDescent="0.3">
      <c r="A237" s="2" t="s">
        <v>426</v>
      </c>
      <c r="B237" s="15" t="s">
        <v>360</v>
      </c>
      <c r="C237" s="14">
        <f>C238</f>
        <v>14720203700</v>
      </c>
      <c r="D237" s="14">
        <f>D238</f>
        <v>8029202200</v>
      </c>
      <c r="E237" s="17">
        <f t="shared" si="3"/>
        <v>54.545455780615313</v>
      </c>
    </row>
    <row r="238" spans="1:6" ht="31.2" x14ac:dyDescent="0.3">
      <c r="A238" s="2" t="s">
        <v>278</v>
      </c>
      <c r="B238" s="3" t="s">
        <v>2</v>
      </c>
      <c r="C238" s="14">
        <v>14720203700</v>
      </c>
      <c r="D238" s="14">
        <v>8029202200</v>
      </c>
      <c r="E238" s="17">
        <f t="shared" si="3"/>
        <v>54.545455780615313</v>
      </c>
    </row>
    <row r="239" spans="1:6" ht="19.2" customHeight="1" x14ac:dyDescent="0.3">
      <c r="A239" s="2" t="s">
        <v>798</v>
      </c>
      <c r="B239" s="3" t="s">
        <v>796</v>
      </c>
      <c r="C239" s="14">
        <f>C240</f>
        <v>2088223100</v>
      </c>
      <c r="D239" s="14">
        <f>D240</f>
        <v>3761053100</v>
      </c>
      <c r="E239" s="17">
        <f t="shared" si="3"/>
        <v>180.10781989721309</v>
      </c>
    </row>
    <row r="240" spans="1:6" ht="31.2" x14ac:dyDescent="0.3">
      <c r="A240" s="2" t="s">
        <v>799</v>
      </c>
      <c r="B240" s="3" t="s">
        <v>797</v>
      </c>
      <c r="C240" s="14">
        <v>2088223100</v>
      </c>
      <c r="D240" s="14">
        <v>3761053100</v>
      </c>
      <c r="E240" s="17">
        <f t="shared" si="3"/>
        <v>180.10781989721309</v>
      </c>
    </row>
    <row r="241" spans="1:5" ht="31.2" x14ac:dyDescent="0.3">
      <c r="A241" s="2" t="s">
        <v>362</v>
      </c>
      <c r="B241" s="3" t="s">
        <v>361</v>
      </c>
      <c r="C241" s="14">
        <f>C242</f>
        <v>1261481000</v>
      </c>
      <c r="D241" s="14">
        <f>D242</f>
        <v>688080300</v>
      </c>
      <c r="E241" s="17">
        <f t="shared" si="3"/>
        <v>54.545435087805529</v>
      </c>
    </row>
    <row r="242" spans="1:5" ht="46.8" x14ac:dyDescent="0.3">
      <c r="A242" s="2" t="s">
        <v>279</v>
      </c>
      <c r="B242" s="3" t="s">
        <v>3</v>
      </c>
      <c r="C242" s="14">
        <v>1261481000</v>
      </c>
      <c r="D242" s="14">
        <v>688080300</v>
      </c>
      <c r="E242" s="17">
        <f t="shared" si="3"/>
        <v>54.545435087805529</v>
      </c>
    </row>
    <row r="243" spans="1:5" ht="46.8" x14ac:dyDescent="0.3">
      <c r="A243" s="2" t="s">
        <v>964</v>
      </c>
      <c r="B243" s="3" t="s">
        <v>963</v>
      </c>
      <c r="C243" s="14">
        <v>0</v>
      </c>
      <c r="D243" s="14">
        <v>161401800</v>
      </c>
      <c r="E243" s="17"/>
    </row>
    <row r="244" spans="1:5" ht="31.2" x14ac:dyDescent="0.3">
      <c r="A244" s="19" t="s">
        <v>280</v>
      </c>
      <c r="B244" s="20" t="s">
        <v>136</v>
      </c>
      <c r="C244" s="13">
        <f>C245+C247+C249+C251+C253+C255+C256+C257+C259+C261+C263+C265+C267+C269+C272+C274+C276+C278+C280+C282+C284+C286+C288+C290+C292+C294+C296+C297+C299+C300+C302+C304+C306+C308+C310+C311+C312+C313+C315+C317+C319+C321+C323+C325+C327+C329+C331+C332+C334+C336+C338+C340+C342+C344+C345+C347+C349+C351+C353+C355+C357+C359+C361+C363+C365</f>
        <v>13150648900</v>
      </c>
      <c r="D244" s="13">
        <f>D245+D247+D249+D251+D253+D255+D256+D257+D259+D261+D263+D265+D267+D269+D271+D272+D274+D276+D278+D280+D282+D284+D286+D288+D290+D292+D294+D296+D297+D299+D300+D302+D304+D306+D308+D310+D311+D312+D313+D315+D317+D319+D321+D323+D325+D327+D329+D331+D332+D334+D336+D338+D340+D342+D344+D345+D347+D349+D351+D353+D355+D357+D359+D361+D363+D365</f>
        <v>5943675926.2200012</v>
      </c>
      <c r="E244" s="18">
        <f t="shared" si="3"/>
        <v>45.196826190227021</v>
      </c>
    </row>
    <row r="245" spans="1:5" ht="31.2" x14ac:dyDescent="0.3">
      <c r="A245" s="2" t="s">
        <v>802</v>
      </c>
      <c r="B245" s="3" t="s">
        <v>800</v>
      </c>
      <c r="C245" s="14">
        <f>C246</f>
        <v>274424000</v>
      </c>
      <c r="D245" s="14">
        <f>D246</f>
        <v>185391139.44</v>
      </c>
      <c r="E245" s="17">
        <f t="shared" si="3"/>
        <v>67.556459872314377</v>
      </c>
    </row>
    <row r="246" spans="1:5" ht="31.2" x14ac:dyDescent="0.3">
      <c r="A246" s="2" t="s">
        <v>803</v>
      </c>
      <c r="B246" s="3" t="s">
        <v>801</v>
      </c>
      <c r="C246" s="14">
        <v>274424000</v>
      </c>
      <c r="D246" s="14">
        <v>185391139.44</v>
      </c>
      <c r="E246" s="17">
        <f t="shared" si="3"/>
        <v>67.556459872314377</v>
      </c>
    </row>
    <row r="247" spans="1:5" ht="31.2" x14ac:dyDescent="0.3">
      <c r="A247" s="2" t="s">
        <v>634</v>
      </c>
      <c r="B247" s="3" t="s">
        <v>636</v>
      </c>
      <c r="C247" s="14">
        <f>C248</f>
        <v>281804200</v>
      </c>
      <c r="D247" s="14">
        <f>D248</f>
        <v>65241366.799999997</v>
      </c>
      <c r="E247" s="17">
        <f t="shared" si="3"/>
        <v>23.151311016656244</v>
      </c>
    </row>
    <row r="248" spans="1:5" ht="46.8" x14ac:dyDescent="0.3">
      <c r="A248" s="2" t="s">
        <v>635</v>
      </c>
      <c r="B248" s="3" t="s">
        <v>637</v>
      </c>
      <c r="C248" s="14">
        <v>281804200</v>
      </c>
      <c r="D248" s="14">
        <v>65241366.799999997</v>
      </c>
      <c r="E248" s="17">
        <f t="shared" si="3"/>
        <v>23.151311016656244</v>
      </c>
    </row>
    <row r="249" spans="1:5" ht="31.2" x14ac:dyDescent="0.3">
      <c r="A249" s="2" t="s">
        <v>804</v>
      </c>
      <c r="B249" s="3" t="s">
        <v>806</v>
      </c>
      <c r="C249" s="14">
        <f>C250</f>
        <v>14946600</v>
      </c>
      <c r="D249" s="14">
        <f>D250</f>
        <v>14946600</v>
      </c>
      <c r="E249" s="17">
        <f t="shared" si="3"/>
        <v>100</v>
      </c>
    </row>
    <row r="250" spans="1:5" ht="31.2" x14ac:dyDescent="0.3">
      <c r="A250" s="2" t="s">
        <v>805</v>
      </c>
      <c r="B250" s="3" t="s">
        <v>807</v>
      </c>
      <c r="C250" s="14">
        <v>14946600</v>
      </c>
      <c r="D250" s="14">
        <v>14946600</v>
      </c>
      <c r="E250" s="17">
        <f t="shared" si="3"/>
        <v>100</v>
      </c>
    </row>
    <row r="251" spans="1:5" ht="31.2" x14ac:dyDescent="0.3">
      <c r="A251" s="2" t="s">
        <v>638</v>
      </c>
      <c r="B251" s="3" t="s">
        <v>640</v>
      </c>
      <c r="C251" s="14">
        <f>C252</f>
        <v>4096700</v>
      </c>
      <c r="D251" s="14">
        <f>D252</f>
        <v>0</v>
      </c>
      <c r="E251" s="17">
        <f t="shared" si="3"/>
        <v>0</v>
      </c>
    </row>
    <row r="252" spans="1:5" ht="31.2" x14ac:dyDescent="0.3">
      <c r="A252" s="2" t="s">
        <v>639</v>
      </c>
      <c r="B252" s="3" t="s">
        <v>641</v>
      </c>
      <c r="C252" s="14">
        <v>4096700</v>
      </c>
      <c r="D252" s="14">
        <v>0</v>
      </c>
      <c r="E252" s="17">
        <f t="shared" si="3"/>
        <v>0</v>
      </c>
    </row>
    <row r="253" spans="1:5" ht="31.2" x14ac:dyDescent="0.3">
      <c r="A253" s="2" t="s">
        <v>363</v>
      </c>
      <c r="B253" s="3" t="s">
        <v>808</v>
      </c>
      <c r="C253" s="14">
        <f>C254</f>
        <v>6246700</v>
      </c>
      <c r="D253" s="14">
        <f>D254</f>
        <v>6246700</v>
      </c>
      <c r="E253" s="17">
        <f t="shared" si="3"/>
        <v>100</v>
      </c>
    </row>
    <row r="254" spans="1:5" ht="31.2" x14ac:dyDescent="0.3">
      <c r="A254" s="2" t="s">
        <v>281</v>
      </c>
      <c r="B254" s="3" t="s">
        <v>809</v>
      </c>
      <c r="C254" s="14">
        <v>6246700</v>
      </c>
      <c r="D254" s="14">
        <v>6246700</v>
      </c>
      <c r="E254" s="17">
        <f t="shared" si="3"/>
        <v>100</v>
      </c>
    </row>
    <row r="255" spans="1:5" ht="50.25" customHeight="1" x14ac:dyDescent="0.3">
      <c r="A255" s="2" t="s">
        <v>282</v>
      </c>
      <c r="B255" s="3" t="s">
        <v>4</v>
      </c>
      <c r="C255" s="14">
        <v>86216500</v>
      </c>
      <c r="D255" s="14">
        <v>86213977.109999999</v>
      </c>
      <c r="E255" s="17">
        <f t="shared" si="3"/>
        <v>99.997073773581619</v>
      </c>
    </row>
    <row r="256" spans="1:5" ht="46.8" x14ac:dyDescent="0.3">
      <c r="A256" s="2" t="s">
        <v>283</v>
      </c>
      <c r="B256" s="3" t="s">
        <v>141</v>
      </c>
      <c r="C256" s="14">
        <v>678139000</v>
      </c>
      <c r="D256" s="14">
        <v>318845132.13</v>
      </c>
      <c r="E256" s="17">
        <f t="shared" si="3"/>
        <v>47.017666308824587</v>
      </c>
    </row>
    <row r="257" spans="1:5" ht="62.4" x14ac:dyDescent="0.3">
      <c r="A257" s="2" t="s">
        <v>364</v>
      </c>
      <c r="B257" s="3" t="s">
        <v>365</v>
      </c>
      <c r="C257" s="14">
        <f>C258</f>
        <v>2068000</v>
      </c>
      <c r="D257" s="14">
        <f>D258</f>
        <v>526400</v>
      </c>
      <c r="E257" s="17">
        <f t="shared" si="3"/>
        <v>25.454545454545453</v>
      </c>
    </row>
    <row r="258" spans="1:5" ht="69.599999999999994" customHeight="1" x14ac:dyDescent="0.3">
      <c r="A258" s="2" t="s">
        <v>284</v>
      </c>
      <c r="B258" s="3" t="s">
        <v>5</v>
      </c>
      <c r="C258" s="14">
        <v>2068000</v>
      </c>
      <c r="D258" s="14">
        <v>526400</v>
      </c>
      <c r="E258" s="17">
        <f t="shared" si="3"/>
        <v>25.454545454545453</v>
      </c>
    </row>
    <row r="259" spans="1:5" ht="54" customHeight="1" x14ac:dyDescent="0.3">
      <c r="A259" s="2" t="s">
        <v>366</v>
      </c>
      <c r="B259" s="3" t="s">
        <v>810</v>
      </c>
      <c r="C259" s="14">
        <f>C260</f>
        <v>24778900</v>
      </c>
      <c r="D259" s="14">
        <f>D260</f>
        <v>5523509.1799999997</v>
      </c>
      <c r="E259" s="17">
        <f t="shared" si="3"/>
        <v>22.29117991516976</v>
      </c>
    </row>
    <row r="260" spans="1:5" ht="62.4" x14ac:dyDescent="0.3">
      <c r="A260" s="2" t="s">
        <v>285</v>
      </c>
      <c r="B260" s="3" t="s">
        <v>811</v>
      </c>
      <c r="C260" s="14">
        <v>24778900</v>
      </c>
      <c r="D260" s="14">
        <v>5523509.1799999997</v>
      </c>
      <c r="E260" s="17">
        <f t="shared" si="3"/>
        <v>22.29117991516976</v>
      </c>
    </row>
    <row r="261" spans="1:5" ht="46.8" x14ac:dyDescent="0.3">
      <c r="A261" s="2" t="s">
        <v>367</v>
      </c>
      <c r="B261" s="3" t="s">
        <v>812</v>
      </c>
      <c r="C261" s="14">
        <f>C262</f>
        <v>54913000</v>
      </c>
      <c r="D261" s="14">
        <f>D262</f>
        <v>27456500</v>
      </c>
      <c r="E261" s="17">
        <f t="shared" si="3"/>
        <v>50</v>
      </c>
    </row>
    <row r="262" spans="1:5" ht="50.4" customHeight="1" x14ac:dyDescent="0.3">
      <c r="A262" s="2" t="s">
        <v>286</v>
      </c>
      <c r="B262" s="3" t="s">
        <v>813</v>
      </c>
      <c r="C262" s="14">
        <v>54913000</v>
      </c>
      <c r="D262" s="14">
        <v>27456500</v>
      </c>
      <c r="E262" s="17">
        <f t="shared" si="3"/>
        <v>50</v>
      </c>
    </row>
    <row r="263" spans="1:5" ht="84.6" customHeight="1" x14ac:dyDescent="0.3">
      <c r="A263" s="2" t="s">
        <v>368</v>
      </c>
      <c r="B263" s="3" t="s">
        <v>576</v>
      </c>
      <c r="C263" s="14">
        <f>C264</f>
        <v>53345000</v>
      </c>
      <c r="D263" s="14">
        <f>D264</f>
        <v>7742155.0800000001</v>
      </c>
      <c r="E263" s="17">
        <f t="shared" si="3"/>
        <v>14.513365976192707</v>
      </c>
    </row>
    <row r="264" spans="1:5" s="10" customFormat="1" ht="100.2" customHeight="1" x14ac:dyDescent="0.3">
      <c r="A264" s="2" t="s">
        <v>287</v>
      </c>
      <c r="B264" s="3" t="s">
        <v>577</v>
      </c>
      <c r="C264" s="14">
        <v>53345000</v>
      </c>
      <c r="D264" s="14">
        <v>7742155.0800000001</v>
      </c>
      <c r="E264" s="17">
        <f t="shared" si="3"/>
        <v>14.513365976192707</v>
      </c>
    </row>
    <row r="265" spans="1:5" s="10" customFormat="1" ht="62.4" x14ac:dyDescent="0.3">
      <c r="A265" s="2" t="s">
        <v>816</v>
      </c>
      <c r="B265" s="3" t="s">
        <v>814</v>
      </c>
      <c r="C265" s="14">
        <f>C266</f>
        <v>700900</v>
      </c>
      <c r="D265" s="14">
        <f>D266</f>
        <v>696129.78</v>
      </c>
      <c r="E265" s="17">
        <f t="shared" si="3"/>
        <v>99.31941503780854</v>
      </c>
    </row>
    <row r="266" spans="1:5" s="10" customFormat="1" ht="78" x14ac:dyDescent="0.3">
      <c r="A266" s="2" t="s">
        <v>817</v>
      </c>
      <c r="B266" s="3" t="s">
        <v>815</v>
      </c>
      <c r="C266" s="14">
        <v>700900</v>
      </c>
      <c r="D266" s="14">
        <v>696129.78</v>
      </c>
      <c r="E266" s="17">
        <f t="shared" si="3"/>
        <v>99.31941503780854</v>
      </c>
    </row>
    <row r="267" spans="1:5" s="10" customFormat="1" ht="62.4" x14ac:dyDescent="0.3">
      <c r="A267" s="2" t="s">
        <v>818</v>
      </c>
      <c r="B267" s="3" t="s">
        <v>820</v>
      </c>
      <c r="C267" s="14">
        <f>C268</f>
        <v>171944800</v>
      </c>
      <c r="D267" s="14">
        <f>D268</f>
        <v>29710089.52</v>
      </c>
      <c r="E267" s="17">
        <f t="shared" si="3"/>
        <v>17.278853166830284</v>
      </c>
    </row>
    <row r="268" spans="1:5" s="10" customFormat="1" ht="62.4" x14ac:dyDescent="0.3">
      <c r="A268" s="2" t="s">
        <v>819</v>
      </c>
      <c r="B268" s="3" t="s">
        <v>821</v>
      </c>
      <c r="C268" s="14">
        <v>171944800</v>
      </c>
      <c r="D268" s="14">
        <v>29710089.52</v>
      </c>
      <c r="E268" s="17">
        <f t="shared" si="3"/>
        <v>17.278853166830284</v>
      </c>
    </row>
    <row r="269" spans="1:5" s="10" customFormat="1" ht="46.8" x14ac:dyDescent="0.3">
      <c r="A269" s="2" t="s">
        <v>822</v>
      </c>
      <c r="B269" s="3" t="s">
        <v>824</v>
      </c>
      <c r="C269" s="14">
        <f>C270</f>
        <v>80139200</v>
      </c>
      <c r="D269" s="14">
        <f>D270</f>
        <v>45613962.579999998</v>
      </c>
      <c r="E269" s="17">
        <f t="shared" si="3"/>
        <v>56.918415182582308</v>
      </c>
    </row>
    <row r="270" spans="1:5" s="10" customFormat="1" ht="62.4" x14ac:dyDescent="0.3">
      <c r="A270" s="2" t="s">
        <v>823</v>
      </c>
      <c r="B270" s="3" t="s">
        <v>825</v>
      </c>
      <c r="C270" s="14">
        <v>80139200</v>
      </c>
      <c r="D270" s="14">
        <v>45613962.579999998</v>
      </c>
      <c r="E270" s="17">
        <f t="shared" si="3"/>
        <v>56.918415182582308</v>
      </c>
    </row>
    <row r="271" spans="1:5" s="10" customFormat="1" ht="81.599999999999994" customHeight="1" x14ac:dyDescent="0.3">
      <c r="A271" s="2" t="s">
        <v>966</v>
      </c>
      <c r="B271" s="3" t="s">
        <v>965</v>
      </c>
      <c r="C271" s="14">
        <v>0</v>
      </c>
      <c r="D271" s="14">
        <v>483458.43</v>
      </c>
      <c r="E271" s="17"/>
    </row>
    <row r="272" spans="1:5" s="10" customFormat="1" x14ac:dyDescent="0.3">
      <c r="A272" s="2" t="s">
        <v>369</v>
      </c>
      <c r="B272" s="3" t="s">
        <v>370</v>
      </c>
      <c r="C272" s="14">
        <f>C273</f>
        <v>46456000</v>
      </c>
      <c r="D272" s="14">
        <f>D273</f>
        <v>24370233.719999999</v>
      </c>
      <c r="E272" s="17">
        <f t="shared" si="3"/>
        <v>52.458743154813156</v>
      </c>
    </row>
    <row r="273" spans="1:5" s="10" customFormat="1" ht="31.2" x14ac:dyDescent="0.3">
      <c r="A273" s="2" t="s">
        <v>288</v>
      </c>
      <c r="B273" s="3" t="s">
        <v>152</v>
      </c>
      <c r="C273" s="14">
        <v>46456000</v>
      </c>
      <c r="D273" s="14">
        <v>24370233.719999999</v>
      </c>
      <c r="E273" s="17">
        <f t="shared" si="3"/>
        <v>52.458743154813156</v>
      </c>
    </row>
    <row r="274" spans="1:5" s="10" customFormat="1" ht="31.2" x14ac:dyDescent="0.3">
      <c r="A274" s="2" t="s">
        <v>371</v>
      </c>
      <c r="B274" s="3" t="s">
        <v>372</v>
      </c>
      <c r="C274" s="14">
        <f>C275</f>
        <v>14987600</v>
      </c>
      <c r="D274" s="14">
        <f>D275</f>
        <v>12661909.92</v>
      </c>
      <c r="E274" s="17">
        <f t="shared" si="3"/>
        <v>84.482571725960128</v>
      </c>
    </row>
    <row r="275" spans="1:5" s="10" customFormat="1" ht="46.8" x14ac:dyDescent="0.3">
      <c r="A275" s="2" t="s">
        <v>289</v>
      </c>
      <c r="B275" s="3" t="s">
        <v>6</v>
      </c>
      <c r="C275" s="14">
        <v>14987600</v>
      </c>
      <c r="D275" s="14">
        <v>12661909.92</v>
      </c>
      <c r="E275" s="17">
        <f t="shared" si="3"/>
        <v>84.482571725960128</v>
      </c>
    </row>
    <row r="276" spans="1:5" s="10" customFormat="1" ht="46.8" x14ac:dyDescent="0.3">
      <c r="A276" s="2" t="s">
        <v>826</v>
      </c>
      <c r="B276" s="3" t="s">
        <v>828</v>
      </c>
      <c r="C276" s="14">
        <f>C277</f>
        <v>149882100</v>
      </c>
      <c r="D276" s="14">
        <f>D277</f>
        <v>24823388.079999998</v>
      </c>
      <c r="E276" s="17">
        <f t="shared" si="3"/>
        <v>16.56194307392277</v>
      </c>
    </row>
    <row r="277" spans="1:5" s="10" customFormat="1" ht="46.8" x14ac:dyDescent="0.3">
      <c r="A277" s="2" t="s">
        <v>827</v>
      </c>
      <c r="B277" s="3" t="s">
        <v>829</v>
      </c>
      <c r="C277" s="14">
        <v>149882100</v>
      </c>
      <c r="D277" s="14">
        <v>24823388.079999998</v>
      </c>
      <c r="E277" s="17">
        <f t="shared" si="3"/>
        <v>16.56194307392277</v>
      </c>
    </row>
    <row r="278" spans="1:5" s="10" customFormat="1" ht="31.2" x14ac:dyDescent="0.3">
      <c r="A278" s="2" t="s">
        <v>290</v>
      </c>
      <c r="B278" s="3" t="s">
        <v>373</v>
      </c>
      <c r="C278" s="14">
        <f>C279</f>
        <v>10087200</v>
      </c>
      <c r="D278" s="14">
        <f>D279</f>
        <v>0</v>
      </c>
      <c r="E278" s="17">
        <f t="shared" si="3"/>
        <v>0</v>
      </c>
    </row>
    <row r="279" spans="1:5" s="10" customFormat="1" ht="31.2" x14ac:dyDescent="0.3">
      <c r="A279" s="2" t="s">
        <v>290</v>
      </c>
      <c r="B279" s="3" t="s">
        <v>7</v>
      </c>
      <c r="C279" s="14">
        <v>10087200</v>
      </c>
      <c r="D279" s="14">
        <v>0</v>
      </c>
      <c r="E279" s="17">
        <f t="shared" si="3"/>
        <v>0</v>
      </c>
    </row>
    <row r="280" spans="1:5" s="10" customFormat="1" ht="78" x14ac:dyDescent="0.3">
      <c r="A280" s="2" t="s">
        <v>374</v>
      </c>
      <c r="B280" s="3" t="s">
        <v>830</v>
      </c>
      <c r="C280" s="14">
        <f>C281</f>
        <v>9050900</v>
      </c>
      <c r="D280" s="14">
        <f>D281</f>
        <v>3016965.34</v>
      </c>
      <c r="E280" s="17">
        <f t="shared" si="3"/>
        <v>33.333318675490837</v>
      </c>
    </row>
    <row r="281" spans="1:5" s="10" customFormat="1" ht="78" x14ac:dyDescent="0.3">
      <c r="A281" s="2" t="s">
        <v>291</v>
      </c>
      <c r="B281" s="3" t="s">
        <v>831</v>
      </c>
      <c r="C281" s="14">
        <v>9050900</v>
      </c>
      <c r="D281" s="14">
        <v>3016965.34</v>
      </c>
      <c r="E281" s="17">
        <f t="shared" si="3"/>
        <v>33.333318675490837</v>
      </c>
    </row>
    <row r="282" spans="1:5" s="10" customFormat="1" ht="31.2" x14ac:dyDescent="0.3">
      <c r="A282" s="2" t="s">
        <v>832</v>
      </c>
      <c r="B282" s="3" t="s">
        <v>834</v>
      </c>
      <c r="C282" s="14">
        <f>C283</f>
        <v>406553200</v>
      </c>
      <c r="D282" s="14">
        <f>D283</f>
        <v>306464634.66000003</v>
      </c>
      <c r="E282" s="17">
        <f t="shared" si="3"/>
        <v>75.381188651325346</v>
      </c>
    </row>
    <row r="283" spans="1:5" s="10" customFormat="1" ht="31.2" x14ac:dyDescent="0.3">
      <c r="A283" s="2" t="s">
        <v>833</v>
      </c>
      <c r="B283" s="3" t="s">
        <v>835</v>
      </c>
      <c r="C283" s="14">
        <v>406553200</v>
      </c>
      <c r="D283" s="14">
        <v>306464634.66000003</v>
      </c>
      <c r="E283" s="17">
        <f t="shared" si="3"/>
        <v>75.381188651325346</v>
      </c>
    </row>
    <row r="284" spans="1:5" s="10" customFormat="1" ht="36" customHeight="1" x14ac:dyDescent="0.3">
      <c r="A284" s="2" t="s">
        <v>743</v>
      </c>
      <c r="B284" s="3" t="s">
        <v>745</v>
      </c>
      <c r="C284" s="14">
        <f>C285</f>
        <v>245212100</v>
      </c>
      <c r="D284" s="14">
        <f>D285</f>
        <v>86729361.510000005</v>
      </c>
      <c r="E284" s="17">
        <f t="shared" si="3"/>
        <v>35.369119839518525</v>
      </c>
    </row>
    <row r="285" spans="1:5" s="10" customFormat="1" ht="46.8" x14ac:dyDescent="0.3">
      <c r="A285" s="2" t="s">
        <v>744</v>
      </c>
      <c r="B285" s="3" t="s">
        <v>746</v>
      </c>
      <c r="C285" s="14">
        <v>245212100</v>
      </c>
      <c r="D285" s="14">
        <v>86729361.510000005</v>
      </c>
      <c r="E285" s="17">
        <f t="shared" si="3"/>
        <v>35.369119839518525</v>
      </c>
    </row>
    <row r="286" spans="1:5" s="10" customFormat="1" ht="31.2" x14ac:dyDescent="0.3">
      <c r="A286" s="2" t="s">
        <v>375</v>
      </c>
      <c r="B286" s="3" t="s">
        <v>376</v>
      </c>
      <c r="C286" s="14">
        <f>C287</f>
        <v>638569400</v>
      </c>
      <c r="D286" s="14">
        <f>D287</f>
        <v>188128098.31</v>
      </c>
      <c r="E286" s="17">
        <f t="shared" si="3"/>
        <v>29.460869611039932</v>
      </c>
    </row>
    <row r="287" spans="1:5" s="10" customFormat="1" ht="31.2" x14ac:dyDescent="0.3">
      <c r="A287" s="2" t="s">
        <v>292</v>
      </c>
      <c r="B287" s="3" t="s">
        <v>8</v>
      </c>
      <c r="C287" s="14">
        <v>638569400</v>
      </c>
      <c r="D287" s="14">
        <v>188128098.31</v>
      </c>
      <c r="E287" s="17">
        <f t="shared" si="3"/>
        <v>29.460869611039932</v>
      </c>
    </row>
    <row r="288" spans="1:5" s="10" customFormat="1" ht="31.2" x14ac:dyDescent="0.3">
      <c r="A288" s="2" t="s">
        <v>836</v>
      </c>
      <c r="B288" s="3" t="s">
        <v>838</v>
      </c>
      <c r="C288" s="14">
        <f>C289</f>
        <v>6532900</v>
      </c>
      <c r="D288" s="14">
        <f>D289</f>
        <v>0</v>
      </c>
      <c r="E288" s="17">
        <f t="shared" si="3"/>
        <v>0</v>
      </c>
    </row>
    <row r="289" spans="1:5" s="10" customFormat="1" ht="46.8" x14ac:dyDescent="0.3">
      <c r="A289" s="2" t="s">
        <v>837</v>
      </c>
      <c r="B289" s="3" t="s">
        <v>839</v>
      </c>
      <c r="C289" s="14">
        <v>6532900</v>
      </c>
      <c r="D289" s="14">
        <v>0</v>
      </c>
      <c r="E289" s="17">
        <f t="shared" si="3"/>
        <v>0</v>
      </c>
    </row>
    <row r="290" spans="1:5" s="10" customFormat="1" ht="93.6" x14ac:dyDescent="0.3">
      <c r="A290" s="2" t="s">
        <v>506</v>
      </c>
      <c r="B290" s="3" t="s">
        <v>508</v>
      </c>
      <c r="C290" s="14">
        <f>C291</f>
        <v>610800</v>
      </c>
      <c r="D290" s="14">
        <f>D291</f>
        <v>0</v>
      </c>
      <c r="E290" s="17">
        <f t="shared" si="3"/>
        <v>0</v>
      </c>
    </row>
    <row r="291" spans="1:5" s="10" customFormat="1" ht="98.4" customHeight="1" x14ac:dyDescent="0.3">
      <c r="A291" s="2" t="s">
        <v>507</v>
      </c>
      <c r="B291" s="3" t="s">
        <v>509</v>
      </c>
      <c r="C291" s="14">
        <v>610800</v>
      </c>
      <c r="D291" s="14">
        <v>0</v>
      </c>
      <c r="E291" s="17">
        <f t="shared" si="3"/>
        <v>0</v>
      </c>
    </row>
    <row r="292" spans="1:5" s="10" customFormat="1" ht="62.4" x14ac:dyDescent="0.3">
      <c r="A292" s="2" t="s">
        <v>510</v>
      </c>
      <c r="B292" s="3" t="s">
        <v>840</v>
      </c>
      <c r="C292" s="14">
        <f>C293</f>
        <v>2820000</v>
      </c>
      <c r="D292" s="14">
        <f>D293</f>
        <v>0</v>
      </c>
      <c r="E292" s="17">
        <f t="shared" si="3"/>
        <v>0</v>
      </c>
    </row>
    <row r="293" spans="1:5" s="10" customFormat="1" ht="78" x14ac:dyDescent="0.3">
      <c r="A293" s="2" t="s">
        <v>511</v>
      </c>
      <c r="B293" s="3" t="s">
        <v>841</v>
      </c>
      <c r="C293" s="14">
        <v>2820000</v>
      </c>
      <c r="D293" s="14">
        <v>0</v>
      </c>
      <c r="E293" s="17">
        <f t="shared" si="3"/>
        <v>0</v>
      </c>
    </row>
    <row r="294" spans="1:5" s="10" customFormat="1" ht="62.4" x14ac:dyDescent="0.3">
      <c r="A294" s="2" t="s">
        <v>842</v>
      </c>
      <c r="B294" s="3" t="s">
        <v>844</v>
      </c>
      <c r="C294" s="14">
        <f>C295</f>
        <v>16405000</v>
      </c>
      <c r="D294" s="14">
        <f>D295</f>
        <v>248724</v>
      </c>
      <c r="E294" s="17">
        <f t="shared" si="3"/>
        <v>1.5161475160012192</v>
      </c>
    </row>
    <row r="295" spans="1:5" s="10" customFormat="1" ht="78" x14ac:dyDescent="0.3">
      <c r="A295" s="2" t="s">
        <v>843</v>
      </c>
      <c r="B295" s="3" t="s">
        <v>845</v>
      </c>
      <c r="C295" s="14">
        <v>16405000</v>
      </c>
      <c r="D295" s="14">
        <v>248724</v>
      </c>
      <c r="E295" s="17">
        <f t="shared" si="3"/>
        <v>1.5161475160012192</v>
      </c>
    </row>
    <row r="296" spans="1:5" s="10" customFormat="1" ht="62.4" x14ac:dyDescent="0.3">
      <c r="A296" s="2" t="s">
        <v>512</v>
      </c>
      <c r="B296" s="3" t="s">
        <v>513</v>
      </c>
      <c r="C296" s="14">
        <v>8475200</v>
      </c>
      <c r="D296" s="14">
        <v>0</v>
      </c>
      <c r="E296" s="17">
        <f t="shared" si="3"/>
        <v>0</v>
      </c>
    </row>
    <row r="297" spans="1:5" s="10" customFormat="1" ht="46.8" x14ac:dyDescent="0.3">
      <c r="A297" s="2" t="s">
        <v>516</v>
      </c>
      <c r="B297" s="3" t="s">
        <v>514</v>
      </c>
      <c r="C297" s="14">
        <f>C298</f>
        <v>13346900</v>
      </c>
      <c r="D297" s="14">
        <f>D298</f>
        <v>2968262.95</v>
      </c>
      <c r="E297" s="17">
        <f t="shared" si="3"/>
        <v>22.23934359289423</v>
      </c>
    </row>
    <row r="298" spans="1:5" s="10" customFormat="1" ht="62.4" x14ac:dyDescent="0.3">
      <c r="A298" s="2" t="s">
        <v>517</v>
      </c>
      <c r="B298" s="3" t="s">
        <v>515</v>
      </c>
      <c r="C298" s="14">
        <v>13346900</v>
      </c>
      <c r="D298" s="14">
        <v>2968262.95</v>
      </c>
      <c r="E298" s="17">
        <f t="shared" si="3"/>
        <v>22.23934359289423</v>
      </c>
    </row>
    <row r="299" spans="1:5" s="10" customFormat="1" ht="31.2" x14ac:dyDescent="0.3">
      <c r="A299" s="2" t="s">
        <v>518</v>
      </c>
      <c r="B299" s="3" t="s">
        <v>578</v>
      </c>
      <c r="C299" s="14">
        <v>1477395600</v>
      </c>
      <c r="D299" s="14">
        <v>1174826766.5599999</v>
      </c>
      <c r="E299" s="17">
        <f t="shared" si="3"/>
        <v>79.520120850502053</v>
      </c>
    </row>
    <row r="300" spans="1:5" s="10" customFormat="1" ht="46.8" x14ac:dyDescent="0.3">
      <c r="A300" s="2" t="s">
        <v>548</v>
      </c>
      <c r="B300" s="3" t="s">
        <v>546</v>
      </c>
      <c r="C300" s="14">
        <f>C301</f>
        <v>559406100</v>
      </c>
      <c r="D300" s="14">
        <f>D301</f>
        <v>272388495.17000002</v>
      </c>
      <c r="E300" s="17">
        <f t="shared" si="3"/>
        <v>48.692442783516313</v>
      </c>
    </row>
    <row r="301" spans="1:5" s="10" customFormat="1" ht="46.8" x14ac:dyDescent="0.3">
      <c r="A301" s="2" t="s">
        <v>549</v>
      </c>
      <c r="B301" s="3" t="s">
        <v>547</v>
      </c>
      <c r="C301" s="14">
        <v>559406100</v>
      </c>
      <c r="D301" s="14">
        <v>272388495.17000002</v>
      </c>
      <c r="E301" s="17">
        <f t="shared" si="3"/>
        <v>48.692442783516313</v>
      </c>
    </row>
    <row r="302" spans="1:5" s="10" customFormat="1" ht="37.200000000000003" customHeight="1" x14ac:dyDescent="0.3">
      <c r="A302" s="2" t="s">
        <v>579</v>
      </c>
      <c r="B302" s="3" t="s">
        <v>642</v>
      </c>
      <c r="C302" s="14">
        <f>C303</f>
        <v>835011000</v>
      </c>
      <c r="D302" s="14">
        <f>D303</f>
        <v>451515991.74000001</v>
      </c>
      <c r="E302" s="17">
        <f t="shared" si="3"/>
        <v>54.073059126167202</v>
      </c>
    </row>
    <row r="303" spans="1:5" s="10" customFormat="1" ht="34.799999999999997" customHeight="1" x14ac:dyDescent="0.3">
      <c r="A303" s="2" t="s">
        <v>580</v>
      </c>
      <c r="B303" s="3" t="s">
        <v>643</v>
      </c>
      <c r="C303" s="14">
        <v>835011000</v>
      </c>
      <c r="D303" s="14">
        <v>451515991.74000001</v>
      </c>
      <c r="E303" s="17">
        <f t="shared" si="3"/>
        <v>54.073059126167202</v>
      </c>
    </row>
    <row r="304" spans="1:5" s="10" customFormat="1" ht="31.2" x14ac:dyDescent="0.3">
      <c r="A304" s="2" t="s">
        <v>644</v>
      </c>
      <c r="B304" s="3" t="s">
        <v>648</v>
      </c>
      <c r="C304" s="14">
        <f>C305</f>
        <v>256990300</v>
      </c>
      <c r="D304" s="14">
        <f>D305</f>
        <v>0</v>
      </c>
      <c r="E304" s="17">
        <f t="shared" si="3"/>
        <v>0</v>
      </c>
    </row>
    <row r="305" spans="1:5" s="10" customFormat="1" ht="31.2" x14ac:dyDescent="0.3">
      <c r="A305" s="2" t="s">
        <v>645</v>
      </c>
      <c r="B305" s="3" t="s">
        <v>649</v>
      </c>
      <c r="C305" s="14">
        <v>256990300</v>
      </c>
      <c r="D305" s="14">
        <v>0</v>
      </c>
      <c r="E305" s="17">
        <f t="shared" si="3"/>
        <v>0</v>
      </c>
    </row>
    <row r="306" spans="1:5" s="10" customFormat="1" ht="62.4" x14ac:dyDescent="0.3">
      <c r="A306" s="2" t="s">
        <v>846</v>
      </c>
      <c r="B306" s="3" t="s">
        <v>848</v>
      </c>
      <c r="C306" s="14">
        <f>C307</f>
        <v>20568300</v>
      </c>
      <c r="D306" s="14">
        <f>D307</f>
        <v>10284138.26</v>
      </c>
      <c r="E306" s="17">
        <f t="shared" si="3"/>
        <v>49.999942921874926</v>
      </c>
    </row>
    <row r="307" spans="1:5" s="10" customFormat="1" ht="78" x14ac:dyDescent="0.3">
      <c r="A307" s="2" t="s">
        <v>847</v>
      </c>
      <c r="B307" s="3" t="s">
        <v>849</v>
      </c>
      <c r="C307" s="14">
        <v>20568300</v>
      </c>
      <c r="D307" s="14">
        <v>10284138.26</v>
      </c>
      <c r="E307" s="17">
        <f t="shared" si="3"/>
        <v>49.999942921874926</v>
      </c>
    </row>
    <row r="308" spans="1:5" s="10" customFormat="1" ht="31.2" x14ac:dyDescent="0.3">
      <c r="A308" s="2" t="s">
        <v>646</v>
      </c>
      <c r="B308" s="3" t="s">
        <v>850</v>
      </c>
      <c r="C308" s="14">
        <f>C309</f>
        <v>726364800</v>
      </c>
      <c r="D308" s="14">
        <f>D309</f>
        <v>132162978.77</v>
      </c>
      <c r="E308" s="17">
        <f t="shared" si="3"/>
        <v>18.195124374143681</v>
      </c>
    </row>
    <row r="309" spans="1:5" s="10" customFormat="1" ht="35.4" customHeight="1" x14ac:dyDescent="0.3">
      <c r="A309" s="2" t="s">
        <v>647</v>
      </c>
      <c r="B309" s="3" t="s">
        <v>851</v>
      </c>
      <c r="C309" s="14">
        <v>726364800</v>
      </c>
      <c r="D309" s="14">
        <v>132162978.77</v>
      </c>
      <c r="E309" s="17">
        <f t="shared" si="3"/>
        <v>18.195124374143681</v>
      </c>
    </row>
    <row r="310" spans="1:5" s="10" customFormat="1" ht="62.4" x14ac:dyDescent="0.3">
      <c r="A310" s="2" t="s">
        <v>293</v>
      </c>
      <c r="B310" s="3" t="s">
        <v>950</v>
      </c>
      <c r="C310" s="14">
        <v>18031800</v>
      </c>
      <c r="D310" s="14">
        <v>15408826.75</v>
      </c>
      <c r="E310" s="17">
        <f t="shared" si="3"/>
        <v>85.453624984749169</v>
      </c>
    </row>
    <row r="311" spans="1:5" s="10" customFormat="1" ht="51" customHeight="1" x14ac:dyDescent="0.3">
      <c r="A311" s="2" t="s">
        <v>582</v>
      </c>
      <c r="B311" s="3" t="s">
        <v>581</v>
      </c>
      <c r="C311" s="14">
        <v>342961500</v>
      </c>
      <c r="D311" s="14">
        <v>158450699.94</v>
      </c>
      <c r="E311" s="17">
        <f t="shared" si="3"/>
        <v>46.200725136786488</v>
      </c>
    </row>
    <row r="312" spans="1:5" s="10" customFormat="1" ht="46.8" x14ac:dyDescent="0.3">
      <c r="A312" s="2" t="s">
        <v>294</v>
      </c>
      <c r="B312" s="3" t="s">
        <v>9</v>
      </c>
      <c r="C312" s="14">
        <v>1685400</v>
      </c>
      <c r="D312" s="14">
        <v>1679709.96</v>
      </c>
      <c r="E312" s="17">
        <f t="shared" si="3"/>
        <v>99.662392310430761</v>
      </c>
    </row>
    <row r="313" spans="1:5" s="10" customFormat="1" ht="38.4" customHeight="1" x14ac:dyDescent="0.3">
      <c r="A313" s="2" t="s">
        <v>377</v>
      </c>
      <c r="B313" s="3" t="s">
        <v>378</v>
      </c>
      <c r="C313" s="14">
        <f>C314</f>
        <v>20417100</v>
      </c>
      <c r="D313" s="14">
        <f>D314</f>
        <v>7700403.5800000001</v>
      </c>
      <c r="E313" s="17">
        <f t="shared" si="3"/>
        <v>37.715461941215942</v>
      </c>
    </row>
    <row r="314" spans="1:5" ht="46.8" x14ac:dyDescent="0.3">
      <c r="A314" s="2" t="s">
        <v>295</v>
      </c>
      <c r="B314" s="3" t="s">
        <v>10</v>
      </c>
      <c r="C314" s="14">
        <v>20417100</v>
      </c>
      <c r="D314" s="14">
        <v>7700403.5800000001</v>
      </c>
      <c r="E314" s="17">
        <f t="shared" si="3"/>
        <v>37.715461941215942</v>
      </c>
    </row>
    <row r="315" spans="1:5" ht="31.2" x14ac:dyDescent="0.3">
      <c r="A315" s="2" t="s">
        <v>519</v>
      </c>
      <c r="B315" s="3" t="s">
        <v>521</v>
      </c>
      <c r="C315" s="14">
        <f>C316</f>
        <v>62308000</v>
      </c>
      <c r="D315" s="14">
        <f>D316</f>
        <v>29877203.699999999</v>
      </c>
      <c r="E315" s="17">
        <f t="shared" si="3"/>
        <v>47.950830872440136</v>
      </c>
    </row>
    <row r="316" spans="1:5" ht="31.2" x14ac:dyDescent="0.3">
      <c r="A316" s="2" t="s">
        <v>520</v>
      </c>
      <c r="B316" s="3" t="s">
        <v>522</v>
      </c>
      <c r="C316" s="14">
        <v>62308000</v>
      </c>
      <c r="D316" s="14">
        <v>29877203.699999999</v>
      </c>
      <c r="E316" s="17">
        <f t="shared" si="3"/>
        <v>47.950830872440136</v>
      </c>
    </row>
    <row r="317" spans="1:5" ht="31.2" x14ac:dyDescent="0.3">
      <c r="A317" s="2" t="s">
        <v>379</v>
      </c>
      <c r="B317" s="3" t="s">
        <v>380</v>
      </c>
      <c r="C317" s="14">
        <f>C318</f>
        <v>14975600</v>
      </c>
      <c r="D317" s="14">
        <f>D318</f>
        <v>14780817.08</v>
      </c>
      <c r="E317" s="17">
        <f t="shared" si="3"/>
        <v>98.69933144581853</v>
      </c>
    </row>
    <row r="318" spans="1:5" ht="31.2" x14ac:dyDescent="0.3">
      <c r="A318" s="2" t="s">
        <v>296</v>
      </c>
      <c r="B318" s="3" t="s">
        <v>11</v>
      </c>
      <c r="C318" s="14">
        <v>14975600</v>
      </c>
      <c r="D318" s="14">
        <v>14780817.08</v>
      </c>
      <c r="E318" s="17">
        <f t="shared" si="3"/>
        <v>98.69933144581853</v>
      </c>
    </row>
    <row r="319" spans="1:5" ht="31.2" x14ac:dyDescent="0.3">
      <c r="A319" s="2" t="s">
        <v>523</v>
      </c>
      <c r="B319" s="3" t="s">
        <v>527</v>
      </c>
      <c r="C319" s="14">
        <f>C320</f>
        <v>556214000</v>
      </c>
      <c r="D319" s="14">
        <f>D320</f>
        <v>519597700.00999999</v>
      </c>
      <c r="E319" s="17">
        <f t="shared" si="3"/>
        <v>93.416868329455923</v>
      </c>
    </row>
    <row r="320" spans="1:5" ht="46.8" x14ac:dyDescent="0.3">
      <c r="A320" s="2" t="s">
        <v>524</v>
      </c>
      <c r="B320" s="3" t="s">
        <v>528</v>
      </c>
      <c r="C320" s="14">
        <v>556214000</v>
      </c>
      <c r="D320" s="14">
        <v>519597700.00999999</v>
      </c>
      <c r="E320" s="17">
        <f t="shared" si="3"/>
        <v>93.416868329455923</v>
      </c>
    </row>
    <row r="321" spans="1:5" ht="31.2" x14ac:dyDescent="0.3">
      <c r="A321" s="4" t="s">
        <v>525</v>
      </c>
      <c r="B321" s="3" t="s">
        <v>529</v>
      </c>
      <c r="C321" s="14">
        <f>C322</f>
        <v>677903900</v>
      </c>
      <c r="D321" s="14">
        <f>D322</f>
        <v>602089002.73000002</v>
      </c>
      <c r="E321" s="17">
        <f t="shared" si="3"/>
        <v>88.816276574009976</v>
      </c>
    </row>
    <row r="322" spans="1:5" ht="46.8" x14ac:dyDescent="0.3">
      <c r="A322" s="4" t="s">
        <v>526</v>
      </c>
      <c r="B322" s="3" t="s">
        <v>530</v>
      </c>
      <c r="C322" s="14">
        <v>677903900</v>
      </c>
      <c r="D322" s="14">
        <v>602089002.73000002</v>
      </c>
      <c r="E322" s="17">
        <f t="shared" ref="E322:E396" si="4">D322/C322*100</f>
        <v>88.816276574009976</v>
      </c>
    </row>
    <row r="323" spans="1:5" x14ac:dyDescent="0.3">
      <c r="A323" s="4" t="s">
        <v>852</v>
      </c>
      <c r="B323" s="3" t="s">
        <v>854</v>
      </c>
      <c r="C323" s="14">
        <f>C324</f>
        <v>4369700</v>
      </c>
      <c r="D323" s="14">
        <f>D324</f>
        <v>0</v>
      </c>
      <c r="E323" s="17">
        <f t="shared" si="4"/>
        <v>0</v>
      </c>
    </row>
    <row r="324" spans="1:5" ht="31.2" x14ac:dyDescent="0.3">
      <c r="A324" s="4" t="s">
        <v>853</v>
      </c>
      <c r="B324" s="3" t="s">
        <v>855</v>
      </c>
      <c r="C324" s="14">
        <v>4369700</v>
      </c>
      <c r="D324" s="14">
        <v>0</v>
      </c>
      <c r="E324" s="17">
        <f t="shared" si="4"/>
        <v>0</v>
      </c>
    </row>
    <row r="325" spans="1:5" x14ac:dyDescent="0.3">
      <c r="A325" s="2" t="s">
        <v>650</v>
      </c>
      <c r="B325" s="3" t="s">
        <v>652</v>
      </c>
      <c r="C325" s="14">
        <f>C326</f>
        <v>78118300</v>
      </c>
      <c r="D325" s="14">
        <f>D326</f>
        <v>18095264.620000001</v>
      </c>
      <c r="E325" s="17">
        <f t="shared" si="4"/>
        <v>23.163925251829596</v>
      </c>
    </row>
    <row r="326" spans="1:5" ht="31.2" x14ac:dyDescent="0.3">
      <c r="A326" s="2" t="s">
        <v>651</v>
      </c>
      <c r="B326" s="3" t="s">
        <v>653</v>
      </c>
      <c r="C326" s="14">
        <v>78118300</v>
      </c>
      <c r="D326" s="14">
        <v>18095264.620000001</v>
      </c>
      <c r="E326" s="17">
        <f t="shared" si="4"/>
        <v>23.163925251829596</v>
      </c>
    </row>
    <row r="327" spans="1:5" ht="31.2" x14ac:dyDescent="0.3">
      <c r="A327" s="2" t="s">
        <v>856</v>
      </c>
      <c r="B327" s="3" t="s">
        <v>858</v>
      </c>
      <c r="C327" s="14">
        <f>C328</f>
        <v>27621500</v>
      </c>
      <c r="D327" s="14">
        <f>D328</f>
        <v>10230258.970000001</v>
      </c>
      <c r="E327" s="17">
        <f t="shared" si="4"/>
        <v>37.037304165233607</v>
      </c>
    </row>
    <row r="328" spans="1:5" ht="31.2" x14ac:dyDescent="0.3">
      <c r="A328" s="2" t="s">
        <v>857</v>
      </c>
      <c r="B328" s="3" t="s">
        <v>859</v>
      </c>
      <c r="C328" s="14">
        <v>27621500</v>
      </c>
      <c r="D328" s="14">
        <v>10230258.970000001</v>
      </c>
      <c r="E328" s="17">
        <f t="shared" si="4"/>
        <v>37.037304165233607</v>
      </c>
    </row>
    <row r="329" spans="1:5" ht="31.2" x14ac:dyDescent="0.3">
      <c r="A329" s="2" t="s">
        <v>381</v>
      </c>
      <c r="B329" s="3" t="s">
        <v>382</v>
      </c>
      <c r="C329" s="14">
        <f>C330</f>
        <v>11840500</v>
      </c>
      <c r="D329" s="14">
        <f>D330</f>
        <v>11840500</v>
      </c>
      <c r="E329" s="17">
        <f t="shared" si="4"/>
        <v>100</v>
      </c>
    </row>
    <row r="330" spans="1:5" ht="31.2" x14ac:dyDescent="0.3">
      <c r="A330" s="2" t="s">
        <v>297</v>
      </c>
      <c r="B330" s="3" t="s">
        <v>12</v>
      </c>
      <c r="C330" s="14">
        <v>11840500</v>
      </c>
      <c r="D330" s="14">
        <v>11840500</v>
      </c>
      <c r="E330" s="17">
        <f t="shared" si="4"/>
        <v>100</v>
      </c>
    </row>
    <row r="331" spans="1:5" ht="46.8" x14ac:dyDescent="0.3">
      <c r="A331" s="2" t="s">
        <v>860</v>
      </c>
      <c r="B331" s="3" t="s">
        <v>861</v>
      </c>
      <c r="C331" s="14">
        <v>3200400</v>
      </c>
      <c r="D331" s="14">
        <v>383094.17</v>
      </c>
      <c r="E331" s="17">
        <f t="shared" si="4"/>
        <v>11.970196537932758</v>
      </c>
    </row>
    <row r="332" spans="1:5" x14ac:dyDescent="0.3">
      <c r="A332" s="2" t="s">
        <v>383</v>
      </c>
      <c r="B332" s="3" t="s">
        <v>384</v>
      </c>
      <c r="C332" s="14">
        <f>C333</f>
        <v>48920500</v>
      </c>
      <c r="D332" s="14">
        <f>D333</f>
        <v>19169124.239999998</v>
      </c>
      <c r="E332" s="17">
        <f t="shared" si="4"/>
        <v>39.184236138224257</v>
      </c>
    </row>
    <row r="333" spans="1:5" ht="31.2" x14ac:dyDescent="0.3">
      <c r="A333" s="2" t="s">
        <v>298</v>
      </c>
      <c r="B333" s="3" t="s">
        <v>13</v>
      </c>
      <c r="C333" s="14">
        <v>48920500</v>
      </c>
      <c r="D333" s="14">
        <v>19169124.239999998</v>
      </c>
      <c r="E333" s="17">
        <f t="shared" si="4"/>
        <v>39.184236138224257</v>
      </c>
    </row>
    <row r="334" spans="1:5" ht="31.2" x14ac:dyDescent="0.3">
      <c r="A334" s="2" t="s">
        <v>385</v>
      </c>
      <c r="B334" s="3" t="s">
        <v>386</v>
      </c>
      <c r="C334" s="14">
        <f>C335</f>
        <v>340795600</v>
      </c>
      <c r="D334" s="14">
        <f>D335</f>
        <v>6893370.7400000002</v>
      </c>
      <c r="E334" s="17">
        <f t="shared" si="4"/>
        <v>2.0227287969680359</v>
      </c>
    </row>
    <row r="335" spans="1:5" ht="46.8" x14ac:dyDescent="0.3">
      <c r="A335" s="2" t="s">
        <v>299</v>
      </c>
      <c r="B335" s="3" t="s">
        <v>142</v>
      </c>
      <c r="C335" s="14">
        <v>340795600</v>
      </c>
      <c r="D335" s="14">
        <v>6893370.7400000002</v>
      </c>
      <c r="E335" s="17">
        <f t="shared" si="4"/>
        <v>2.0227287969680359</v>
      </c>
    </row>
    <row r="336" spans="1:5" ht="66.599999999999994" customHeight="1" x14ac:dyDescent="0.3">
      <c r="A336" s="2" t="s">
        <v>387</v>
      </c>
      <c r="B336" s="3" t="s">
        <v>583</v>
      </c>
      <c r="C336" s="14">
        <f>C337</f>
        <v>98471200</v>
      </c>
      <c r="D336" s="14">
        <f>D337</f>
        <v>60881800</v>
      </c>
      <c r="E336" s="17">
        <f t="shared" si="4"/>
        <v>61.827011349511331</v>
      </c>
    </row>
    <row r="337" spans="1:5" s="9" customFormat="1" ht="66.599999999999994" customHeight="1" x14ac:dyDescent="0.3">
      <c r="A337" s="2" t="s">
        <v>300</v>
      </c>
      <c r="B337" s="3" t="s">
        <v>584</v>
      </c>
      <c r="C337" s="14">
        <v>98471200</v>
      </c>
      <c r="D337" s="14">
        <v>60881800</v>
      </c>
      <c r="E337" s="17">
        <f t="shared" si="4"/>
        <v>61.827011349511331</v>
      </c>
    </row>
    <row r="338" spans="1:5" s="9" customFormat="1" ht="31.2" x14ac:dyDescent="0.3">
      <c r="A338" s="2" t="s">
        <v>388</v>
      </c>
      <c r="B338" s="3" t="s">
        <v>389</v>
      </c>
      <c r="C338" s="14">
        <f>C339</f>
        <v>314441300</v>
      </c>
      <c r="D338" s="14">
        <f>D339</f>
        <v>59255717.789999999</v>
      </c>
      <c r="E338" s="17">
        <f t="shared" si="4"/>
        <v>18.844763009820912</v>
      </c>
    </row>
    <row r="339" spans="1:5" s="9" customFormat="1" ht="31.2" x14ac:dyDescent="0.3">
      <c r="A339" s="2" t="s">
        <v>301</v>
      </c>
      <c r="B339" s="3" t="s">
        <v>143</v>
      </c>
      <c r="C339" s="14">
        <v>314441300</v>
      </c>
      <c r="D339" s="14">
        <v>59255717.789999999</v>
      </c>
      <c r="E339" s="17">
        <f t="shared" si="4"/>
        <v>18.844763009820912</v>
      </c>
    </row>
    <row r="340" spans="1:5" s="10" customFormat="1" x14ac:dyDescent="0.3">
      <c r="A340" s="2" t="s">
        <v>534</v>
      </c>
      <c r="B340" s="3" t="s">
        <v>531</v>
      </c>
      <c r="C340" s="14">
        <f>C341</f>
        <v>8577700</v>
      </c>
      <c r="D340" s="14">
        <f>D341</f>
        <v>5438871.9900000002</v>
      </c>
      <c r="E340" s="17">
        <f t="shared" si="4"/>
        <v>63.40711367849191</v>
      </c>
    </row>
    <row r="341" spans="1:5" s="10" customFormat="1" ht="31.2" x14ac:dyDescent="0.3">
      <c r="A341" s="2" t="s">
        <v>535</v>
      </c>
      <c r="B341" s="3" t="s">
        <v>532</v>
      </c>
      <c r="C341" s="14">
        <v>8577700</v>
      </c>
      <c r="D341" s="14">
        <v>5438871.9900000002</v>
      </c>
      <c r="E341" s="17">
        <f t="shared" si="4"/>
        <v>63.40711367849191</v>
      </c>
    </row>
    <row r="342" spans="1:5" s="10" customFormat="1" x14ac:dyDescent="0.3">
      <c r="A342" s="2" t="s">
        <v>862</v>
      </c>
      <c r="B342" s="3" t="s">
        <v>864</v>
      </c>
      <c r="C342" s="14">
        <f>C343</f>
        <v>38512000</v>
      </c>
      <c r="D342" s="14">
        <f>D343</f>
        <v>11553600</v>
      </c>
      <c r="E342" s="17">
        <f t="shared" si="4"/>
        <v>30</v>
      </c>
    </row>
    <row r="343" spans="1:5" s="10" customFormat="1" ht="31.2" x14ac:dyDescent="0.3">
      <c r="A343" s="2" t="s">
        <v>863</v>
      </c>
      <c r="B343" s="3" t="s">
        <v>865</v>
      </c>
      <c r="C343" s="14">
        <v>38512000</v>
      </c>
      <c r="D343" s="14">
        <v>11553600</v>
      </c>
      <c r="E343" s="17">
        <f t="shared" si="4"/>
        <v>30</v>
      </c>
    </row>
    <row r="344" spans="1:5" s="10" customFormat="1" ht="52.8" customHeight="1" x14ac:dyDescent="0.3">
      <c r="A344" s="2" t="s">
        <v>866</v>
      </c>
      <c r="B344" s="3" t="s">
        <v>533</v>
      </c>
      <c r="C344" s="14">
        <v>107947000</v>
      </c>
      <c r="D344" s="14">
        <v>107947000</v>
      </c>
      <c r="E344" s="17">
        <f t="shared" si="4"/>
        <v>100</v>
      </c>
    </row>
    <row r="345" spans="1:5" s="10" customFormat="1" ht="31.2" x14ac:dyDescent="0.3">
      <c r="A345" s="2" t="s">
        <v>867</v>
      </c>
      <c r="B345" s="3" t="s">
        <v>868</v>
      </c>
      <c r="C345" s="14">
        <f>C346</f>
        <v>20100000</v>
      </c>
      <c r="D345" s="14">
        <f>D346</f>
        <v>14388405.560000001</v>
      </c>
      <c r="E345" s="17">
        <f t="shared" si="4"/>
        <v>71.584107263681602</v>
      </c>
    </row>
    <row r="346" spans="1:5" s="10" customFormat="1" ht="31.2" x14ac:dyDescent="0.3">
      <c r="A346" s="2" t="s">
        <v>657</v>
      </c>
      <c r="B346" s="3" t="s">
        <v>869</v>
      </c>
      <c r="C346" s="14">
        <v>20100000</v>
      </c>
      <c r="D346" s="14">
        <v>14388405.560000001</v>
      </c>
      <c r="E346" s="17">
        <f>D346/C346*100</f>
        <v>71.584107263681602</v>
      </c>
    </row>
    <row r="347" spans="1:5" s="10" customFormat="1" ht="46.8" x14ac:dyDescent="0.3">
      <c r="A347" s="2" t="s">
        <v>874</v>
      </c>
      <c r="B347" s="3" t="s">
        <v>870</v>
      </c>
      <c r="C347" s="14">
        <f>C348</f>
        <v>43307000</v>
      </c>
      <c r="D347" s="14">
        <f>D348</f>
        <v>43307000</v>
      </c>
      <c r="E347" s="17">
        <f t="shared" ref="E347:E352" si="5">D347/C347*100</f>
        <v>100</v>
      </c>
    </row>
    <row r="348" spans="1:5" s="10" customFormat="1" ht="46.8" x14ac:dyDescent="0.3">
      <c r="A348" s="2" t="s">
        <v>875</v>
      </c>
      <c r="B348" s="3" t="s">
        <v>871</v>
      </c>
      <c r="C348" s="14">
        <v>43307000</v>
      </c>
      <c r="D348" s="14">
        <v>43307000</v>
      </c>
      <c r="E348" s="17">
        <f t="shared" si="5"/>
        <v>100</v>
      </c>
    </row>
    <row r="349" spans="1:5" s="10" customFormat="1" ht="31.2" x14ac:dyDescent="0.3">
      <c r="A349" s="2" t="s">
        <v>876</v>
      </c>
      <c r="B349" s="3" t="s">
        <v>872</v>
      </c>
      <c r="C349" s="14">
        <f>C350</f>
        <v>6621100</v>
      </c>
      <c r="D349" s="14">
        <f>D350</f>
        <v>0</v>
      </c>
      <c r="E349" s="17">
        <f t="shared" si="5"/>
        <v>0</v>
      </c>
    </row>
    <row r="350" spans="1:5" s="10" customFormat="1" ht="31.2" x14ac:dyDescent="0.3">
      <c r="A350" s="2" t="s">
        <v>877</v>
      </c>
      <c r="B350" s="3" t="s">
        <v>873</v>
      </c>
      <c r="C350" s="14">
        <v>6621100</v>
      </c>
      <c r="D350" s="14">
        <v>0</v>
      </c>
      <c r="E350" s="17">
        <f t="shared" si="5"/>
        <v>0</v>
      </c>
    </row>
    <row r="351" spans="1:5" s="10" customFormat="1" ht="46.8" x14ac:dyDescent="0.3">
      <c r="A351" s="2" t="s">
        <v>656</v>
      </c>
      <c r="B351" s="3" t="s">
        <v>654</v>
      </c>
      <c r="C351" s="14">
        <f>C352</f>
        <v>87970800</v>
      </c>
      <c r="D351" s="14">
        <f>D352</f>
        <v>80453600.010000005</v>
      </c>
      <c r="E351" s="17">
        <f t="shared" si="5"/>
        <v>91.454891861845084</v>
      </c>
    </row>
    <row r="352" spans="1:5" s="10" customFormat="1" ht="62.4" x14ac:dyDescent="0.3">
      <c r="A352" s="2" t="s">
        <v>657</v>
      </c>
      <c r="B352" s="3" t="s">
        <v>655</v>
      </c>
      <c r="C352" s="14">
        <v>87970800</v>
      </c>
      <c r="D352" s="14">
        <v>80453600.010000005</v>
      </c>
      <c r="E352" s="17">
        <f t="shared" si="5"/>
        <v>91.454891861845084</v>
      </c>
    </row>
    <row r="353" spans="1:5" s="10" customFormat="1" ht="31.2" x14ac:dyDescent="0.3">
      <c r="A353" s="2" t="s">
        <v>660</v>
      </c>
      <c r="B353" s="3" t="s">
        <v>658</v>
      </c>
      <c r="C353" s="14">
        <f>C354</f>
        <v>5224700</v>
      </c>
      <c r="D353" s="14">
        <f>D354</f>
        <v>136770</v>
      </c>
      <c r="E353" s="17">
        <f t="shared" si="4"/>
        <v>2.6177579573946832</v>
      </c>
    </row>
    <row r="354" spans="1:5" s="10" customFormat="1" ht="31.2" x14ac:dyDescent="0.3">
      <c r="A354" s="2" t="s">
        <v>661</v>
      </c>
      <c r="B354" s="3" t="s">
        <v>659</v>
      </c>
      <c r="C354" s="14">
        <v>5224700</v>
      </c>
      <c r="D354" s="14">
        <v>136770</v>
      </c>
      <c r="E354" s="17">
        <f t="shared" si="4"/>
        <v>2.6177579573946832</v>
      </c>
    </row>
    <row r="355" spans="1:5" s="10" customFormat="1" ht="31.2" x14ac:dyDescent="0.3">
      <c r="A355" s="2" t="s">
        <v>664</v>
      </c>
      <c r="B355" s="3" t="s">
        <v>662</v>
      </c>
      <c r="C355" s="14">
        <f>C356</f>
        <v>1374937500</v>
      </c>
      <c r="D355" s="14">
        <f>D356</f>
        <v>433983923.08999997</v>
      </c>
      <c r="E355" s="17">
        <f t="shared" si="4"/>
        <v>31.563901856629844</v>
      </c>
    </row>
    <row r="356" spans="1:5" s="10" customFormat="1" ht="31.2" x14ac:dyDescent="0.3">
      <c r="A356" s="2" t="s">
        <v>665</v>
      </c>
      <c r="B356" s="3" t="s">
        <v>663</v>
      </c>
      <c r="C356" s="14">
        <v>1374937500</v>
      </c>
      <c r="D356" s="14">
        <v>433983923.08999997</v>
      </c>
      <c r="E356" s="17">
        <f t="shared" si="4"/>
        <v>31.563901856629844</v>
      </c>
    </row>
    <row r="357" spans="1:5" s="10" customFormat="1" ht="46.8" x14ac:dyDescent="0.3">
      <c r="A357" s="2" t="s">
        <v>728</v>
      </c>
      <c r="B357" s="3" t="s">
        <v>730</v>
      </c>
      <c r="C357" s="14">
        <f>C358</f>
        <v>95779000</v>
      </c>
      <c r="D357" s="14">
        <f>D358</f>
        <v>49930308.210000001</v>
      </c>
      <c r="E357" s="17">
        <f t="shared" si="4"/>
        <v>52.130747042671153</v>
      </c>
    </row>
    <row r="358" spans="1:5" s="10" customFormat="1" ht="62.4" x14ac:dyDescent="0.3">
      <c r="A358" s="2" t="s">
        <v>729</v>
      </c>
      <c r="B358" s="3" t="s">
        <v>731</v>
      </c>
      <c r="C358" s="14">
        <v>95779000</v>
      </c>
      <c r="D358" s="14">
        <v>49930308.210000001</v>
      </c>
      <c r="E358" s="17">
        <f t="shared" si="4"/>
        <v>52.130747042671153</v>
      </c>
    </row>
    <row r="359" spans="1:5" s="10" customFormat="1" ht="62.4" x14ac:dyDescent="0.3">
      <c r="A359" s="2" t="s">
        <v>390</v>
      </c>
      <c r="B359" s="3" t="s">
        <v>878</v>
      </c>
      <c r="C359" s="14">
        <f>C360</f>
        <v>300511600</v>
      </c>
      <c r="D359" s="14">
        <f>D360</f>
        <v>115059980.3</v>
      </c>
      <c r="E359" s="17">
        <f t="shared" si="4"/>
        <v>38.288032907881089</v>
      </c>
    </row>
    <row r="360" spans="1:5" s="10" customFormat="1" ht="78" x14ac:dyDescent="0.3">
      <c r="A360" s="2" t="s">
        <v>302</v>
      </c>
      <c r="B360" s="3" t="s">
        <v>879</v>
      </c>
      <c r="C360" s="14">
        <v>300511600</v>
      </c>
      <c r="D360" s="14">
        <v>115059980.3</v>
      </c>
      <c r="E360" s="17">
        <f t="shared" si="4"/>
        <v>38.288032907881089</v>
      </c>
    </row>
    <row r="361" spans="1:5" s="10" customFormat="1" ht="46.8" x14ac:dyDescent="0.3">
      <c r="A361" s="2" t="s">
        <v>671</v>
      </c>
      <c r="B361" s="3" t="s">
        <v>666</v>
      </c>
      <c r="C361" s="14">
        <f>C362</f>
        <v>1125330300</v>
      </c>
      <c r="D361" s="14">
        <f>D362</f>
        <v>36205211.859999999</v>
      </c>
      <c r="E361" s="17">
        <f t="shared" si="4"/>
        <v>3.2172964559827455</v>
      </c>
    </row>
    <row r="362" spans="1:5" s="10" customFormat="1" ht="46.8" x14ac:dyDescent="0.3">
      <c r="A362" s="2" t="s">
        <v>670</v>
      </c>
      <c r="B362" s="3" t="s">
        <v>667</v>
      </c>
      <c r="C362" s="14">
        <v>1125330300</v>
      </c>
      <c r="D362" s="14">
        <v>36205211.859999999</v>
      </c>
      <c r="E362" s="17">
        <f t="shared" si="4"/>
        <v>3.2172964559827455</v>
      </c>
    </row>
    <row r="363" spans="1:5" s="10" customFormat="1" ht="46.8" x14ac:dyDescent="0.3">
      <c r="A363" s="2" t="s">
        <v>880</v>
      </c>
      <c r="B363" s="3" t="s">
        <v>882</v>
      </c>
      <c r="C363" s="14">
        <f>C364</f>
        <v>108204800</v>
      </c>
      <c r="D363" s="14">
        <f>D364</f>
        <v>0</v>
      </c>
      <c r="E363" s="17">
        <f t="shared" si="4"/>
        <v>0</v>
      </c>
    </row>
    <row r="364" spans="1:5" s="10" customFormat="1" ht="46.8" x14ac:dyDescent="0.3">
      <c r="A364" s="2" t="s">
        <v>881</v>
      </c>
      <c r="B364" s="3" t="s">
        <v>883</v>
      </c>
      <c r="C364" s="14">
        <v>108204800</v>
      </c>
      <c r="D364" s="14">
        <v>0</v>
      </c>
      <c r="E364" s="17">
        <f t="shared" si="4"/>
        <v>0</v>
      </c>
    </row>
    <row r="365" spans="1:5" s="10" customFormat="1" ht="46.8" x14ac:dyDescent="0.3">
      <c r="A365" s="2" t="s">
        <v>672</v>
      </c>
      <c r="B365" s="3" t="s">
        <v>668</v>
      </c>
      <c r="C365" s="14">
        <f>C366</f>
        <v>26860200</v>
      </c>
      <c r="D365" s="14">
        <f>D366</f>
        <v>23710691.879999999</v>
      </c>
      <c r="E365" s="17">
        <f t="shared" si="4"/>
        <v>88.274442781513159</v>
      </c>
    </row>
    <row r="366" spans="1:5" s="10" customFormat="1" ht="46.8" x14ac:dyDescent="0.3">
      <c r="A366" s="2" t="s">
        <v>673</v>
      </c>
      <c r="B366" s="3" t="s">
        <v>669</v>
      </c>
      <c r="C366" s="14">
        <v>26860200</v>
      </c>
      <c r="D366" s="14">
        <v>23710691.879999999</v>
      </c>
      <c r="E366" s="17">
        <f t="shared" si="4"/>
        <v>88.274442781513159</v>
      </c>
    </row>
    <row r="367" spans="1:5" s="10" customFormat="1" x14ac:dyDescent="0.3">
      <c r="A367" s="19" t="s">
        <v>303</v>
      </c>
      <c r="B367" s="20" t="s">
        <v>14</v>
      </c>
      <c r="C367" s="13">
        <f>C368+C370+C372+C374+C375+C376+C378+C380+C382+C384+C386+C388+C389+C391+C393+C395+C397</f>
        <v>2353415900</v>
      </c>
      <c r="D367" s="13">
        <f>D368+D370+D372+D374+D375+D376+D378+D380+D382+D384+D386+D388+D389+D391+D393+D395+D397</f>
        <v>1224291688.96</v>
      </c>
      <c r="E367" s="18">
        <f t="shared" si="4"/>
        <v>52.021900972114622</v>
      </c>
    </row>
    <row r="368" spans="1:5" s="10" customFormat="1" ht="19.8" customHeight="1" x14ac:dyDescent="0.3">
      <c r="A368" s="2" t="s">
        <v>587</v>
      </c>
      <c r="B368" s="3" t="s">
        <v>585</v>
      </c>
      <c r="C368" s="14">
        <f>C369</f>
        <v>2000000</v>
      </c>
      <c r="D368" s="14">
        <f>D369</f>
        <v>0</v>
      </c>
      <c r="E368" s="17">
        <f t="shared" si="4"/>
        <v>0</v>
      </c>
    </row>
    <row r="369" spans="1:5" s="10" customFormat="1" ht="35.4" customHeight="1" x14ac:dyDescent="0.3">
      <c r="A369" s="2" t="s">
        <v>588</v>
      </c>
      <c r="B369" s="3" t="s">
        <v>586</v>
      </c>
      <c r="C369" s="14">
        <v>2000000</v>
      </c>
      <c r="D369" s="14">
        <v>0</v>
      </c>
      <c r="E369" s="17">
        <f t="shared" si="4"/>
        <v>0</v>
      </c>
    </row>
    <row r="370" spans="1:5" s="10" customFormat="1" ht="31.2" x14ac:dyDescent="0.3">
      <c r="A370" s="2" t="s">
        <v>391</v>
      </c>
      <c r="B370" s="3" t="s">
        <v>674</v>
      </c>
      <c r="C370" s="14">
        <f>C371</f>
        <v>38278000</v>
      </c>
      <c r="D370" s="14">
        <f>D371</f>
        <v>18729868.109999999</v>
      </c>
      <c r="E370" s="17">
        <f t="shared" si="4"/>
        <v>48.931156565128795</v>
      </c>
    </row>
    <row r="371" spans="1:5" s="10" customFormat="1" ht="46.8" x14ac:dyDescent="0.3">
      <c r="A371" s="2" t="s">
        <v>304</v>
      </c>
      <c r="B371" s="3" t="s">
        <v>675</v>
      </c>
      <c r="C371" s="14">
        <v>38278000</v>
      </c>
      <c r="D371" s="14">
        <v>18729868.109999999</v>
      </c>
      <c r="E371" s="17">
        <f t="shared" si="4"/>
        <v>48.931156565128795</v>
      </c>
    </row>
    <row r="372" spans="1:5" s="10" customFormat="1" ht="46.8" x14ac:dyDescent="0.3">
      <c r="A372" s="2" t="s">
        <v>392</v>
      </c>
      <c r="B372" s="3" t="s">
        <v>393</v>
      </c>
      <c r="C372" s="14">
        <f>C373</f>
        <v>128000</v>
      </c>
      <c r="D372" s="14">
        <f>D373</f>
        <v>101193.5</v>
      </c>
      <c r="E372" s="17">
        <f t="shared" si="4"/>
        <v>79.057421875000003</v>
      </c>
    </row>
    <row r="373" spans="1:5" s="10" customFormat="1" ht="46.8" x14ac:dyDescent="0.3">
      <c r="A373" s="2" t="s">
        <v>305</v>
      </c>
      <c r="B373" s="3" t="s">
        <v>15</v>
      </c>
      <c r="C373" s="14">
        <v>128000</v>
      </c>
      <c r="D373" s="14">
        <v>101193.5</v>
      </c>
      <c r="E373" s="17">
        <f t="shared" si="4"/>
        <v>79.057421875000003</v>
      </c>
    </row>
    <row r="374" spans="1:5" s="10" customFormat="1" ht="31.2" x14ac:dyDescent="0.3">
      <c r="A374" s="2" t="s">
        <v>306</v>
      </c>
      <c r="B374" s="3" t="s">
        <v>16</v>
      </c>
      <c r="C374" s="14">
        <v>5605300</v>
      </c>
      <c r="D374" s="14">
        <v>0</v>
      </c>
      <c r="E374" s="17">
        <f t="shared" si="4"/>
        <v>0</v>
      </c>
    </row>
    <row r="375" spans="1:5" s="10" customFormat="1" ht="31.2" x14ac:dyDescent="0.3">
      <c r="A375" s="2" t="s">
        <v>307</v>
      </c>
      <c r="B375" s="3" t="s">
        <v>17</v>
      </c>
      <c r="C375" s="14">
        <v>359996800</v>
      </c>
      <c r="D375" s="14">
        <v>141564157.08000001</v>
      </c>
      <c r="E375" s="17">
        <f t="shared" si="4"/>
        <v>39.323726510902326</v>
      </c>
    </row>
    <row r="376" spans="1:5" s="10" customFormat="1" ht="79.8" customHeight="1" x14ac:dyDescent="0.3">
      <c r="A376" s="2" t="s">
        <v>591</v>
      </c>
      <c r="B376" s="21" t="s">
        <v>589</v>
      </c>
      <c r="C376" s="14">
        <f>C377</f>
        <v>9002000</v>
      </c>
      <c r="D376" s="14">
        <f>D377</f>
        <v>0</v>
      </c>
      <c r="E376" s="17">
        <f t="shared" si="4"/>
        <v>0</v>
      </c>
    </row>
    <row r="377" spans="1:5" s="10" customFormat="1" ht="81" customHeight="1" x14ac:dyDescent="0.3">
      <c r="A377" s="2" t="s">
        <v>592</v>
      </c>
      <c r="B377" s="21" t="s">
        <v>590</v>
      </c>
      <c r="C377" s="14">
        <v>9002000</v>
      </c>
      <c r="D377" s="14">
        <v>0</v>
      </c>
      <c r="E377" s="17">
        <f t="shared" si="4"/>
        <v>0</v>
      </c>
    </row>
    <row r="378" spans="1:5" s="10" customFormat="1" ht="46.8" x14ac:dyDescent="0.3">
      <c r="A378" s="2" t="s">
        <v>394</v>
      </c>
      <c r="B378" s="3" t="s">
        <v>395</v>
      </c>
      <c r="C378" s="14">
        <f>C379</f>
        <v>4783900</v>
      </c>
      <c r="D378" s="14">
        <f>D379</f>
        <v>2307780</v>
      </c>
      <c r="E378" s="17">
        <f t="shared" si="4"/>
        <v>48.240556867827507</v>
      </c>
    </row>
    <row r="379" spans="1:5" s="10" customFormat="1" ht="50.25" customHeight="1" x14ac:dyDescent="0.3">
      <c r="A379" s="2" t="s">
        <v>308</v>
      </c>
      <c r="B379" s="3" t="s">
        <v>18</v>
      </c>
      <c r="C379" s="14">
        <v>4783900</v>
      </c>
      <c r="D379" s="14">
        <v>2307780</v>
      </c>
      <c r="E379" s="17">
        <f t="shared" si="4"/>
        <v>48.240556867827507</v>
      </c>
    </row>
    <row r="380" spans="1:5" s="10" customFormat="1" ht="50.25" customHeight="1" x14ac:dyDescent="0.3">
      <c r="A380" s="2" t="s">
        <v>396</v>
      </c>
      <c r="B380" s="3" t="s">
        <v>397</v>
      </c>
      <c r="C380" s="14">
        <f>C381</f>
        <v>5804000</v>
      </c>
      <c r="D380" s="14">
        <f>D381</f>
        <v>5804000</v>
      </c>
      <c r="E380" s="17">
        <f t="shared" si="4"/>
        <v>100</v>
      </c>
    </row>
    <row r="381" spans="1:5" s="10" customFormat="1" ht="62.4" x14ac:dyDescent="0.3">
      <c r="A381" s="2" t="s">
        <v>309</v>
      </c>
      <c r="B381" s="3" t="s">
        <v>19</v>
      </c>
      <c r="C381" s="14">
        <v>5804000</v>
      </c>
      <c r="D381" s="14">
        <v>5804000</v>
      </c>
      <c r="E381" s="17">
        <f t="shared" si="4"/>
        <v>100</v>
      </c>
    </row>
    <row r="382" spans="1:5" s="10" customFormat="1" ht="46.8" x14ac:dyDescent="0.3">
      <c r="A382" s="2" t="s">
        <v>398</v>
      </c>
      <c r="B382" s="3" t="s">
        <v>399</v>
      </c>
      <c r="C382" s="14">
        <f>C383</f>
        <v>113582900</v>
      </c>
      <c r="D382" s="14">
        <f>D383</f>
        <v>73502695.670000002</v>
      </c>
      <c r="E382" s="17">
        <f t="shared" si="4"/>
        <v>64.712818276342659</v>
      </c>
    </row>
    <row r="383" spans="1:5" s="10" customFormat="1" ht="62.4" x14ac:dyDescent="0.3">
      <c r="A383" s="2" t="s">
        <v>310</v>
      </c>
      <c r="B383" s="3" t="s">
        <v>20</v>
      </c>
      <c r="C383" s="14">
        <v>113582900</v>
      </c>
      <c r="D383" s="14">
        <v>73502695.670000002</v>
      </c>
      <c r="E383" s="17">
        <f t="shared" si="4"/>
        <v>64.712818276342659</v>
      </c>
    </row>
    <row r="384" spans="1:5" s="10" customFormat="1" ht="69" customHeight="1" x14ac:dyDescent="0.3">
      <c r="A384" s="2" t="s">
        <v>400</v>
      </c>
      <c r="B384" s="3" t="s">
        <v>593</v>
      </c>
      <c r="C384" s="14">
        <f>C385</f>
        <v>136000</v>
      </c>
      <c r="D384" s="14">
        <f>D385</f>
        <v>28185.66</v>
      </c>
      <c r="E384" s="17">
        <f t="shared" si="4"/>
        <v>20.72475</v>
      </c>
    </row>
    <row r="385" spans="1:5" s="10" customFormat="1" ht="84" customHeight="1" x14ac:dyDescent="0.3">
      <c r="A385" s="2" t="s">
        <v>311</v>
      </c>
      <c r="B385" s="3" t="s">
        <v>594</v>
      </c>
      <c r="C385" s="14">
        <v>136000</v>
      </c>
      <c r="D385" s="14">
        <v>28185.66</v>
      </c>
      <c r="E385" s="17">
        <f t="shared" si="4"/>
        <v>20.72475</v>
      </c>
    </row>
    <row r="386" spans="1:5" s="10" customFormat="1" ht="31.2" x14ac:dyDescent="0.3">
      <c r="A386" s="2" t="s">
        <v>401</v>
      </c>
      <c r="B386" s="3" t="s">
        <v>402</v>
      </c>
      <c r="C386" s="14">
        <f>C387</f>
        <v>882906200</v>
      </c>
      <c r="D386" s="14">
        <f>D387</f>
        <v>395206582.33999997</v>
      </c>
      <c r="E386" s="17">
        <f t="shared" si="4"/>
        <v>44.762012356465497</v>
      </c>
    </row>
    <row r="387" spans="1:5" s="10" customFormat="1" ht="31.2" x14ac:dyDescent="0.3">
      <c r="A387" s="2" t="s">
        <v>312</v>
      </c>
      <c r="B387" s="3" t="s">
        <v>21</v>
      </c>
      <c r="C387" s="14">
        <v>882906200</v>
      </c>
      <c r="D387" s="14">
        <v>395206582.33999997</v>
      </c>
      <c r="E387" s="17">
        <f t="shared" si="4"/>
        <v>44.762012356465497</v>
      </c>
    </row>
    <row r="388" spans="1:5" s="10" customFormat="1" ht="63.6" customHeight="1" x14ac:dyDescent="0.3">
      <c r="A388" s="2" t="s">
        <v>313</v>
      </c>
      <c r="B388" s="3" t="s">
        <v>951</v>
      </c>
      <c r="C388" s="14">
        <v>385666500</v>
      </c>
      <c r="D388" s="14">
        <v>139722989.24000001</v>
      </c>
      <c r="E388" s="17">
        <f t="shared" si="4"/>
        <v>36.228967058326297</v>
      </c>
    </row>
    <row r="389" spans="1:5" s="10" customFormat="1" ht="31.2" x14ac:dyDescent="0.3">
      <c r="A389" s="2" t="s">
        <v>884</v>
      </c>
      <c r="B389" s="3" t="s">
        <v>676</v>
      </c>
      <c r="C389" s="14">
        <f>C390</f>
        <v>41962600</v>
      </c>
      <c r="D389" s="14">
        <f>D390</f>
        <v>19875732.219999999</v>
      </c>
      <c r="E389" s="17">
        <f t="shared" si="4"/>
        <v>47.365349668514341</v>
      </c>
    </row>
    <row r="390" spans="1:5" s="10" customFormat="1" ht="31.2" x14ac:dyDescent="0.3">
      <c r="A390" s="2" t="s">
        <v>885</v>
      </c>
      <c r="B390" s="3" t="s">
        <v>677</v>
      </c>
      <c r="C390" s="14">
        <v>41962600</v>
      </c>
      <c r="D390" s="14">
        <v>19875732.219999999</v>
      </c>
      <c r="E390" s="17">
        <f t="shared" si="4"/>
        <v>47.365349668514341</v>
      </c>
    </row>
    <row r="391" spans="1:5" s="10" customFormat="1" x14ac:dyDescent="0.3">
      <c r="A391" s="2" t="s">
        <v>403</v>
      </c>
      <c r="B391" s="3" t="s">
        <v>404</v>
      </c>
      <c r="C391" s="14">
        <f>C392</f>
        <v>5523200</v>
      </c>
      <c r="D391" s="14">
        <f>D392</f>
        <v>3059368.06</v>
      </c>
      <c r="E391" s="17">
        <f t="shared" si="4"/>
        <v>55.391223566048666</v>
      </c>
    </row>
    <row r="392" spans="1:5" s="10" customFormat="1" ht="31.2" x14ac:dyDescent="0.3">
      <c r="A392" s="2" t="s">
        <v>314</v>
      </c>
      <c r="B392" s="3" t="s">
        <v>22</v>
      </c>
      <c r="C392" s="14">
        <v>5523200</v>
      </c>
      <c r="D392" s="14">
        <v>3059368.06</v>
      </c>
      <c r="E392" s="17">
        <f t="shared" si="4"/>
        <v>55.391223566048666</v>
      </c>
    </row>
    <row r="393" spans="1:5" s="10" customFormat="1" ht="55.2" customHeight="1" x14ac:dyDescent="0.3">
      <c r="A393" s="2" t="s">
        <v>405</v>
      </c>
      <c r="B393" s="3" t="s">
        <v>406</v>
      </c>
      <c r="C393" s="14">
        <f>C394</f>
        <v>35412700</v>
      </c>
      <c r="D393" s="14">
        <f>D394</f>
        <v>35412700</v>
      </c>
      <c r="E393" s="17">
        <f t="shared" si="4"/>
        <v>100</v>
      </c>
    </row>
    <row r="394" spans="1:5" s="10" customFormat="1" ht="62.4" x14ac:dyDescent="0.3">
      <c r="A394" s="2" t="s">
        <v>315</v>
      </c>
      <c r="B394" s="3" t="s">
        <v>23</v>
      </c>
      <c r="C394" s="14">
        <v>35412700</v>
      </c>
      <c r="D394" s="14">
        <v>35412700</v>
      </c>
      <c r="E394" s="17">
        <f t="shared" si="4"/>
        <v>100</v>
      </c>
    </row>
    <row r="395" spans="1:5" s="10" customFormat="1" ht="78" x14ac:dyDescent="0.3">
      <c r="A395" s="2" t="s">
        <v>407</v>
      </c>
      <c r="B395" s="3" t="s">
        <v>408</v>
      </c>
      <c r="C395" s="14">
        <f>C396</f>
        <v>372669300</v>
      </c>
      <c r="D395" s="14">
        <f>D396</f>
        <v>339981382.98000002</v>
      </c>
      <c r="E395" s="17">
        <f t="shared" si="4"/>
        <v>91.228706786418954</v>
      </c>
    </row>
    <row r="396" spans="1:5" s="10" customFormat="1" ht="81" customHeight="1" x14ac:dyDescent="0.3">
      <c r="A396" s="2" t="s">
        <v>316</v>
      </c>
      <c r="B396" s="3" t="s">
        <v>144</v>
      </c>
      <c r="C396" s="14">
        <v>372669300</v>
      </c>
      <c r="D396" s="14">
        <v>339981382.98000002</v>
      </c>
      <c r="E396" s="17">
        <f t="shared" si="4"/>
        <v>91.228706786418954</v>
      </c>
    </row>
    <row r="397" spans="1:5" s="10" customFormat="1" ht="31.2" x14ac:dyDescent="0.3">
      <c r="A397" s="2" t="s">
        <v>317</v>
      </c>
      <c r="B397" s="3" t="s">
        <v>24</v>
      </c>
      <c r="C397" s="14">
        <v>89958500</v>
      </c>
      <c r="D397" s="14">
        <v>48995054.100000001</v>
      </c>
      <c r="E397" s="17">
        <f t="shared" ref="E397:E480" si="6">D397/C397*100</f>
        <v>54.464062984598463</v>
      </c>
    </row>
    <row r="398" spans="1:5" x14ac:dyDescent="0.3">
      <c r="A398" s="19" t="s">
        <v>318</v>
      </c>
      <c r="B398" s="20" t="s">
        <v>0</v>
      </c>
      <c r="C398" s="13">
        <f>C400+C401+C402+C404+C405+C408+C410+C411+C413+C414+C415+C416+C418+C420+C421+C423+C424+C426+C428+C430+C432+C434</f>
        <v>7820448533</v>
      </c>
      <c r="D398" s="13">
        <f>D399+D400+D401+D402+D404+D405+D407+D408+D410+D411+D413+D414+D415+D416+D418+D420+D421+D423+D424+D426+D428+D430+D432+D434+D436</f>
        <v>3020496973.3399997</v>
      </c>
      <c r="E398" s="18">
        <f t="shared" si="6"/>
        <v>38.623065679601218</v>
      </c>
    </row>
    <row r="399" spans="1:5" ht="156" x14ac:dyDescent="0.3">
      <c r="A399" s="2" t="s">
        <v>968</v>
      </c>
      <c r="B399" s="3" t="s">
        <v>967</v>
      </c>
      <c r="C399" s="14">
        <v>0</v>
      </c>
      <c r="D399" s="14">
        <v>26880000</v>
      </c>
      <c r="E399" s="17"/>
    </row>
    <row r="400" spans="1:5" ht="46.8" x14ac:dyDescent="0.3">
      <c r="A400" s="2" t="s">
        <v>319</v>
      </c>
      <c r="B400" s="3" t="s">
        <v>153</v>
      </c>
      <c r="C400" s="14">
        <v>15141000</v>
      </c>
      <c r="D400" s="14">
        <v>6164490.5599999996</v>
      </c>
      <c r="E400" s="17">
        <f t="shared" si="6"/>
        <v>40.713893137837658</v>
      </c>
    </row>
    <row r="401" spans="1:5" ht="48.6" customHeight="1" x14ac:dyDescent="0.3">
      <c r="A401" s="2" t="s">
        <v>320</v>
      </c>
      <c r="B401" s="21" t="s">
        <v>678</v>
      </c>
      <c r="C401" s="14">
        <v>7262800</v>
      </c>
      <c r="D401" s="14">
        <v>2176278.2799999998</v>
      </c>
      <c r="E401" s="17">
        <f t="shared" si="6"/>
        <v>29.964728203998455</v>
      </c>
    </row>
    <row r="402" spans="1:5" ht="31.2" x14ac:dyDescent="0.3">
      <c r="A402" s="2" t="s">
        <v>409</v>
      </c>
      <c r="B402" s="3" t="s">
        <v>410</v>
      </c>
      <c r="C402" s="14">
        <f>C403</f>
        <v>110852100</v>
      </c>
      <c r="D402" s="14">
        <f>D403</f>
        <v>110326926.53</v>
      </c>
      <c r="E402" s="17">
        <f t="shared" si="6"/>
        <v>99.526239493884191</v>
      </c>
    </row>
    <row r="403" spans="1:5" ht="46.8" x14ac:dyDescent="0.3">
      <c r="A403" s="2" t="s">
        <v>321</v>
      </c>
      <c r="B403" s="3" t="s">
        <v>25</v>
      </c>
      <c r="C403" s="14">
        <v>110852100</v>
      </c>
      <c r="D403" s="14">
        <v>110326926.53</v>
      </c>
      <c r="E403" s="17">
        <f t="shared" si="6"/>
        <v>99.526239493884191</v>
      </c>
    </row>
    <row r="404" spans="1:5" ht="46.8" x14ac:dyDescent="0.3">
      <c r="A404" s="2" t="s">
        <v>322</v>
      </c>
      <c r="B404" s="3" t="s">
        <v>536</v>
      </c>
      <c r="C404" s="14">
        <v>62899600</v>
      </c>
      <c r="D404" s="14">
        <v>61921268.140000001</v>
      </c>
      <c r="E404" s="17">
        <f t="shared" si="6"/>
        <v>98.444613542852423</v>
      </c>
    </row>
    <row r="405" spans="1:5" ht="35.25" customHeight="1" x14ac:dyDescent="0.3">
      <c r="A405" s="2" t="s">
        <v>411</v>
      </c>
      <c r="B405" s="3" t="s">
        <v>412</v>
      </c>
      <c r="C405" s="14">
        <f>C406</f>
        <v>84745300</v>
      </c>
      <c r="D405" s="14">
        <f>D406</f>
        <v>64653375</v>
      </c>
      <c r="E405" s="17">
        <f t="shared" si="6"/>
        <v>76.291399051038823</v>
      </c>
    </row>
    <row r="406" spans="1:5" ht="46.8" x14ac:dyDescent="0.3">
      <c r="A406" s="2" t="s">
        <v>323</v>
      </c>
      <c r="B406" s="3" t="s">
        <v>26</v>
      </c>
      <c r="C406" s="14">
        <v>84745300</v>
      </c>
      <c r="D406" s="14">
        <v>64653375</v>
      </c>
      <c r="E406" s="17">
        <f t="shared" si="6"/>
        <v>76.291399051038823</v>
      </c>
    </row>
    <row r="407" spans="1:5" ht="46.8" x14ac:dyDescent="0.3">
      <c r="A407" s="2" t="s">
        <v>970</v>
      </c>
      <c r="B407" s="3" t="s">
        <v>969</v>
      </c>
      <c r="C407" s="14">
        <v>0</v>
      </c>
      <c r="D407" s="14">
        <v>63000</v>
      </c>
      <c r="E407" s="17"/>
    </row>
    <row r="408" spans="1:5" ht="156" x14ac:dyDescent="0.3">
      <c r="A408" s="2" t="s">
        <v>413</v>
      </c>
      <c r="B408" s="3" t="s">
        <v>537</v>
      </c>
      <c r="C408" s="14">
        <f>C409</f>
        <v>3959200</v>
      </c>
      <c r="D408" s="14">
        <f>D409</f>
        <v>1734133</v>
      </c>
      <c r="E408" s="17">
        <f t="shared" si="6"/>
        <v>43.800085875934528</v>
      </c>
    </row>
    <row r="409" spans="1:5" ht="156" x14ac:dyDescent="0.3">
      <c r="A409" s="2" t="s">
        <v>324</v>
      </c>
      <c r="B409" s="3" t="s">
        <v>538</v>
      </c>
      <c r="C409" s="14">
        <v>3959200</v>
      </c>
      <c r="D409" s="14">
        <v>1734133</v>
      </c>
      <c r="E409" s="17">
        <f t="shared" si="6"/>
        <v>43.800085875934528</v>
      </c>
    </row>
    <row r="410" spans="1:5" ht="46.8" x14ac:dyDescent="0.3">
      <c r="A410" s="2" t="s">
        <v>539</v>
      </c>
      <c r="B410" s="3" t="s">
        <v>145</v>
      </c>
      <c r="C410" s="14">
        <v>11333</v>
      </c>
      <c r="D410" s="14">
        <v>30333</v>
      </c>
      <c r="E410" s="17">
        <f t="shared" si="6"/>
        <v>267.65198976440485</v>
      </c>
    </row>
    <row r="411" spans="1:5" ht="31.2" x14ac:dyDescent="0.3">
      <c r="A411" s="2" t="s">
        <v>681</v>
      </c>
      <c r="B411" s="3" t="s">
        <v>679</v>
      </c>
      <c r="C411" s="14">
        <f>C412</f>
        <v>22524700</v>
      </c>
      <c r="D411" s="14">
        <f>D412</f>
        <v>22524700</v>
      </c>
      <c r="E411" s="17">
        <f t="shared" si="6"/>
        <v>100</v>
      </c>
    </row>
    <row r="412" spans="1:5" ht="46.8" x14ac:dyDescent="0.3">
      <c r="A412" s="2" t="s">
        <v>681</v>
      </c>
      <c r="B412" s="3" t="s">
        <v>680</v>
      </c>
      <c r="C412" s="14">
        <v>22524700</v>
      </c>
      <c r="D412" s="14">
        <v>22524700</v>
      </c>
      <c r="E412" s="17">
        <f t="shared" si="6"/>
        <v>100</v>
      </c>
    </row>
    <row r="413" spans="1:5" ht="46.8" x14ac:dyDescent="0.3">
      <c r="A413" s="2" t="s">
        <v>889</v>
      </c>
      <c r="B413" s="3" t="s">
        <v>886</v>
      </c>
      <c r="C413" s="14">
        <v>2713300</v>
      </c>
      <c r="D413" s="14">
        <v>0</v>
      </c>
      <c r="E413" s="17">
        <f t="shared" si="6"/>
        <v>0</v>
      </c>
    </row>
    <row r="414" spans="1:5" ht="62.4" x14ac:dyDescent="0.3">
      <c r="A414" s="2" t="s">
        <v>890</v>
      </c>
      <c r="B414" s="3" t="s">
        <v>887</v>
      </c>
      <c r="C414" s="14">
        <v>33256100</v>
      </c>
      <c r="D414" s="14">
        <v>0</v>
      </c>
      <c r="E414" s="17">
        <f t="shared" si="6"/>
        <v>0</v>
      </c>
    </row>
    <row r="415" spans="1:5" ht="62.4" x14ac:dyDescent="0.3">
      <c r="A415" s="2" t="s">
        <v>891</v>
      </c>
      <c r="B415" s="3" t="s">
        <v>888</v>
      </c>
      <c r="C415" s="14">
        <v>14862600</v>
      </c>
      <c r="D415" s="14">
        <v>6963093.2800000003</v>
      </c>
      <c r="E415" s="17">
        <f t="shared" si="6"/>
        <v>46.849765720667982</v>
      </c>
    </row>
    <row r="416" spans="1:5" ht="93.6" x14ac:dyDescent="0.3">
      <c r="A416" s="2" t="s">
        <v>550</v>
      </c>
      <c r="B416" s="3" t="s">
        <v>892</v>
      </c>
      <c r="C416" s="14">
        <f>C417</f>
        <v>576916200</v>
      </c>
      <c r="D416" s="14">
        <f>D417</f>
        <v>336006632</v>
      </c>
      <c r="E416" s="17">
        <f t="shared" si="6"/>
        <v>58.241843789444637</v>
      </c>
    </row>
    <row r="417" spans="1:5" ht="93.6" x14ac:dyDescent="0.3">
      <c r="A417" s="2" t="s">
        <v>551</v>
      </c>
      <c r="B417" s="3" t="s">
        <v>893</v>
      </c>
      <c r="C417" s="14">
        <v>576916200</v>
      </c>
      <c r="D417" s="14">
        <v>336006632</v>
      </c>
      <c r="E417" s="17">
        <f t="shared" si="6"/>
        <v>58.241843789444637</v>
      </c>
    </row>
    <row r="418" spans="1:5" ht="109.2" x14ac:dyDescent="0.3">
      <c r="A418" s="2" t="s">
        <v>682</v>
      </c>
      <c r="B418" s="3" t="s">
        <v>684</v>
      </c>
      <c r="C418" s="14">
        <f>C419</f>
        <v>62391800</v>
      </c>
      <c r="D418" s="14">
        <f>D419</f>
        <v>40195700</v>
      </c>
      <c r="E418" s="17">
        <f t="shared" si="6"/>
        <v>64.424651957468768</v>
      </c>
    </row>
    <row r="419" spans="1:5" ht="109.2" x14ac:dyDescent="0.3">
      <c r="A419" s="2" t="s">
        <v>683</v>
      </c>
      <c r="B419" s="3" t="s">
        <v>685</v>
      </c>
      <c r="C419" s="14">
        <v>62391800</v>
      </c>
      <c r="D419" s="14">
        <v>40195700</v>
      </c>
      <c r="E419" s="17">
        <f t="shared" si="6"/>
        <v>64.424651957468768</v>
      </c>
    </row>
    <row r="420" spans="1:5" ht="68.400000000000006" customHeight="1" x14ac:dyDescent="0.3">
      <c r="A420" s="2" t="s">
        <v>747</v>
      </c>
      <c r="B420" s="3" t="s">
        <v>748</v>
      </c>
      <c r="C420" s="14">
        <v>382042100</v>
      </c>
      <c r="D420" s="14">
        <v>766378004.63</v>
      </c>
      <c r="E420" s="17">
        <f t="shared" si="6"/>
        <v>200.60040624580381</v>
      </c>
    </row>
    <row r="421" spans="1:5" ht="62.4" x14ac:dyDescent="0.3">
      <c r="A421" s="2" t="s">
        <v>894</v>
      </c>
      <c r="B421" s="3" t="s">
        <v>896</v>
      </c>
      <c r="C421" s="14">
        <f>C422</f>
        <v>55293100</v>
      </c>
      <c r="D421" s="14">
        <f>D422</f>
        <v>0</v>
      </c>
      <c r="E421" s="17">
        <f t="shared" si="6"/>
        <v>0</v>
      </c>
    </row>
    <row r="422" spans="1:5" ht="68.400000000000006" customHeight="1" x14ac:dyDescent="0.3">
      <c r="A422" s="2" t="s">
        <v>895</v>
      </c>
      <c r="B422" s="3" t="s">
        <v>897</v>
      </c>
      <c r="C422" s="14">
        <v>55293100</v>
      </c>
      <c r="D422" s="14">
        <v>0</v>
      </c>
      <c r="E422" s="17">
        <f t="shared" si="6"/>
        <v>0</v>
      </c>
    </row>
    <row r="423" spans="1:5" ht="156" x14ac:dyDescent="0.3">
      <c r="A423" s="2" t="s">
        <v>732</v>
      </c>
      <c r="B423" s="3" t="s">
        <v>898</v>
      </c>
      <c r="C423" s="14">
        <v>2283500</v>
      </c>
      <c r="D423" s="14">
        <v>0</v>
      </c>
      <c r="E423" s="17">
        <f t="shared" si="6"/>
        <v>0</v>
      </c>
    </row>
    <row r="424" spans="1:5" ht="46.8" x14ac:dyDescent="0.3">
      <c r="A424" s="2" t="s">
        <v>899</v>
      </c>
      <c r="B424" s="3" t="s">
        <v>901</v>
      </c>
      <c r="C424" s="14">
        <f>C425</f>
        <v>150000000</v>
      </c>
      <c r="D424" s="14">
        <f>D425</f>
        <v>22013085.359999999</v>
      </c>
      <c r="E424" s="17">
        <f t="shared" si="6"/>
        <v>14.67539024</v>
      </c>
    </row>
    <row r="425" spans="1:5" ht="62.4" x14ac:dyDescent="0.3">
      <c r="A425" s="2" t="s">
        <v>900</v>
      </c>
      <c r="B425" s="3" t="s">
        <v>902</v>
      </c>
      <c r="C425" s="14">
        <v>150000000</v>
      </c>
      <c r="D425" s="14">
        <v>22013085.359999999</v>
      </c>
      <c r="E425" s="17">
        <f t="shared" si="6"/>
        <v>14.67539024</v>
      </c>
    </row>
    <row r="426" spans="1:5" ht="46.8" x14ac:dyDescent="0.3">
      <c r="A426" s="2" t="s">
        <v>414</v>
      </c>
      <c r="B426" s="3" t="s">
        <v>415</v>
      </c>
      <c r="C426" s="14">
        <f>C427</f>
        <v>5823721900</v>
      </c>
      <c r="D426" s="14">
        <f>D427</f>
        <v>1378023284.25</v>
      </c>
      <c r="E426" s="17">
        <f t="shared" si="6"/>
        <v>23.662243972364134</v>
      </c>
    </row>
    <row r="427" spans="1:5" ht="46.8" x14ac:dyDescent="0.3">
      <c r="A427" s="2" t="s">
        <v>325</v>
      </c>
      <c r="B427" s="3" t="s">
        <v>146</v>
      </c>
      <c r="C427" s="14">
        <v>5823721900</v>
      </c>
      <c r="D427" s="14">
        <v>1378023284.25</v>
      </c>
      <c r="E427" s="17">
        <f t="shared" si="6"/>
        <v>23.662243972364134</v>
      </c>
    </row>
    <row r="428" spans="1:5" ht="31.2" x14ac:dyDescent="0.3">
      <c r="A428" s="2" t="s">
        <v>451</v>
      </c>
      <c r="B428" s="3" t="s">
        <v>453</v>
      </c>
      <c r="C428" s="14">
        <f>C429</f>
        <v>300000</v>
      </c>
      <c r="D428" s="14">
        <f>D429</f>
        <v>300000</v>
      </c>
      <c r="E428" s="17">
        <f t="shared" si="6"/>
        <v>100</v>
      </c>
    </row>
    <row r="429" spans="1:5" ht="31.2" x14ac:dyDescent="0.3">
      <c r="A429" s="2" t="s">
        <v>452</v>
      </c>
      <c r="B429" s="3" t="s">
        <v>454</v>
      </c>
      <c r="C429" s="14">
        <v>300000</v>
      </c>
      <c r="D429" s="14">
        <v>300000</v>
      </c>
      <c r="E429" s="17">
        <f t="shared" si="6"/>
        <v>100</v>
      </c>
    </row>
    <row r="430" spans="1:5" ht="37.200000000000003" customHeight="1" x14ac:dyDescent="0.3">
      <c r="A430" s="2" t="s">
        <v>597</v>
      </c>
      <c r="B430" s="3" t="s">
        <v>595</v>
      </c>
      <c r="C430" s="14">
        <f>C431</f>
        <v>5000000</v>
      </c>
      <c r="D430" s="14">
        <f>D431</f>
        <v>5000000</v>
      </c>
      <c r="E430" s="17">
        <f t="shared" si="6"/>
        <v>100</v>
      </c>
    </row>
    <row r="431" spans="1:5" ht="37.200000000000003" customHeight="1" x14ac:dyDescent="0.3">
      <c r="A431" s="2" t="s">
        <v>598</v>
      </c>
      <c r="B431" s="3" t="s">
        <v>596</v>
      </c>
      <c r="C431" s="14">
        <v>5000000</v>
      </c>
      <c r="D431" s="14">
        <v>5000000</v>
      </c>
      <c r="E431" s="17">
        <f t="shared" si="6"/>
        <v>100</v>
      </c>
    </row>
    <row r="432" spans="1:5" ht="50.25" customHeight="1" x14ac:dyDescent="0.3">
      <c r="A432" s="2" t="s">
        <v>416</v>
      </c>
      <c r="B432" s="3" t="s">
        <v>417</v>
      </c>
      <c r="C432" s="14">
        <f>C433</f>
        <v>148200</v>
      </c>
      <c r="D432" s="14">
        <f>D433</f>
        <v>99671.4</v>
      </c>
      <c r="E432" s="17">
        <f t="shared" si="6"/>
        <v>67.254655870445347</v>
      </c>
    </row>
    <row r="433" spans="1:5" ht="62.4" x14ac:dyDescent="0.3">
      <c r="A433" s="2" t="s">
        <v>326</v>
      </c>
      <c r="B433" s="3" t="s">
        <v>27</v>
      </c>
      <c r="C433" s="14">
        <v>148200</v>
      </c>
      <c r="D433" s="14">
        <v>99671.4</v>
      </c>
      <c r="E433" s="17">
        <f t="shared" si="6"/>
        <v>67.254655870445347</v>
      </c>
    </row>
    <row r="434" spans="1:5" ht="46.8" x14ac:dyDescent="0.3">
      <c r="A434" s="2" t="s">
        <v>688</v>
      </c>
      <c r="B434" s="3" t="s">
        <v>686</v>
      </c>
      <c r="C434" s="14">
        <f>C435</f>
        <v>404123700</v>
      </c>
      <c r="D434" s="14">
        <f>D435</f>
        <v>149893324.22999999</v>
      </c>
      <c r="E434" s="17">
        <f t="shared" si="6"/>
        <v>37.090951169159339</v>
      </c>
    </row>
    <row r="435" spans="1:5" ht="62.4" x14ac:dyDescent="0.3">
      <c r="A435" s="2" t="s">
        <v>689</v>
      </c>
      <c r="B435" s="3" t="s">
        <v>687</v>
      </c>
      <c r="C435" s="14">
        <v>404123700</v>
      </c>
      <c r="D435" s="14">
        <v>149893324.22999999</v>
      </c>
      <c r="E435" s="17">
        <f t="shared" si="6"/>
        <v>37.090951169159339</v>
      </c>
    </row>
    <row r="436" spans="1:5" ht="31.2" x14ac:dyDescent="0.3">
      <c r="A436" s="2" t="s">
        <v>973</v>
      </c>
      <c r="B436" s="3" t="s">
        <v>971</v>
      </c>
      <c r="C436" s="14">
        <v>0</v>
      </c>
      <c r="D436" s="14">
        <f>D437</f>
        <v>19149673.68</v>
      </c>
      <c r="E436" s="17"/>
    </row>
    <row r="437" spans="1:5" ht="37.200000000000003" customHeight="1" x14ac:dyDescent="0.3">
      <c r="A437" s="2" t="s">
        <v>974</v>
      </c>
      <c r="B437" s="3" t="s">
        <v>972</v>
      </c>
      <c r="C437" s="14">
        <v>0</v>
      </c>
      <c r="D437" s="14">
        <v>19149673.68</v>
      </c>
      <c r="E437" s="17"/>
    </row>
    <row r="438" spans="1:5" ht="18" customHeight="1" x14ac:dyDescent="0.3">
      <c r="A438" s="19" t="s">
        <v>327</v>
      </c>
      <c r="B438" s="20" t="s">
        <v>28</v>
      </c>
      <c r="C438" s="13">
        <f>C439</f>
        <v>273208159.75999999</v>
      </c>
      <c r="D438" s="13">
        <f>D439</f>
        <v>-44731494.880000003</v>
      </c>
      <c r="E438" s="18"/>
    </row>
    <row r="439" spans="1:5" ht="31.2" x14ac:dyDescent="0.3">
      <c r="A439" s="2" t="s">
        <v>427</v>
      </c>
      <c r="B439" s="15" t="s">
        <v>418</v>
      </c>
      <c r="C439" s="14">
        <f>C440+C441+C442</f>
        <v>273208159.75999999</v>
      </c>
      <c r="D439" s="14">
        <f>D440+D441+D442</f>
        <v>-44731494.880000003</v>
      </c>
      <c r="E439" s="17"/>
    </row>
    <row r="440" spans="1:5" ht="78" x14ac:dyDescent="0.3">
      <c r="A440" s="2" t="s">
        <v>328</v>
      </c>
      <c r="B440" s="3" t="s">
        <v>903</v>
      </c>
      <c r="C440" s="14">
        <v>229694037.49000001</v>
      </c>
      <c r="D440" s="14">
        <v>36085201.850000001</v>
      </c>
      <c r="E440" s="17">
        <f t="shared" si="6"/>
        <v>15.710116920893521</v>
      </c>
    </row>
    <row r="441" spans="1:5" ht="46.8" x14ac:dyDescent="0.3">
      <c r="A441" s="2" t="s">
        <v>906</v>
      </c>
      <c r="B441" s="3" t="s">
        <v>904</v>
      </c>
      <c r="C441" s="14">
        <v>225400000</v>
      </c>
      <c r="D441" s="14">
        <v>0</v>
      </c>
      <c r="E441" s="17">
        <f t="shared" si="6"/>
        <v>0</v>
      </c>
    </row>
    <row r="442" spans="1:5" ht="31.2" x14ac:dyDescent="0.3">
      <c r="A442" s="2" t="s">
        <v>907</v>
      </c>
      <c r="B442" s="3" t="s">
        <v>905</v>
      </c>
      <c r="C442" s="14">
        <v>-181885877.72999999</v>
      </c>
      <c r="D442" s="14">
        <v>-80816696.730000004</v>
      </c>
      <c r="E442" s="17">
        <f t="shared" si="6"/>
        <v>44.432639707172946</v>
      </c>
    </row>
    <row r="443" spans="1:5" x14ac:dyDescent="0.3">
      <c r="A443" s="19" t="s">
        <v>908</v>
      </c>
      <c r="B443" s="20" t="s">
        <v>692</v>
      </c>
      <c r="C443" s="13">
        <f>C444</f>
        <v>15000000</v>
      </c>
      <c r="D443" s="13">
        <f>D444</f>
        <v>0</v>
      </c>
      <c r="E443" s="18">
        <f t="shared" si="6"/>
        <v>0</v>
      </c>
    </row>
    <row r="444" spans="1:5" ht="31.2" x14ac:dyDescent="0.3">
      <c r="A444" s="2" t="s">
        <v>693</v>
      </c>
      <c r="B444" s="3" t="s">
        <v>690</v>
      </c>
      <c r="C444" s="14">
        <f>C445</f>
        <v>15000000</v>
      </c>
      <c r="D444" s="14">
        <f>D445</f>
        <v>0</v>
      </c>
      <c r="E444" s="17">
        <f t="shared" si="6"/>
        <v>0</v>
      </c>
    </row>
    <row r="445" spans="1:5" ht="31.2" x14ac:dyDescent="0.3">
      <c r="A445" s="2" t="s">
        <v>694</v>
      </c>
      <c r="B445" s="3" t="s">
        <v>691</v>
      </c>
      <c r="C445" s="14">
        <v>15000000</v>
      </c>
      <c r="D445" s="14">
        <v>0</v>
      </c>
      <c r="E445" s="17">
        <f t="shared" si="6"/>
        <v>0</v>
      </c>
    </row>
    <row r="446" spans="1:5" x14ac:dyDescent="0.3">
      <c r="A446" s="19" t="s">
        <v>909</v>
      </c>
      <c r="B446" s="20" t="s">
        <v>914</v>
      </c>
      <c r="C446" s="13">
        <f>C447</f>
        <v>10920650</v>
      </c>
      <c r="D446" s="13">
        <f>D447</f>
        <v>10920650</v>
      </c>
      <c r="E446" s="18">
        <f t="shared" si="6"/>
        <v>100</v>
      </c>
    </row>
    <row r="447" spans="1:5" x14ac:dyDescent="0.3">
      <c r="A447" s="2" t="s">
        <v>910</v>
      </c>
      <c r="B447" s="3" t="s">
        <v>912</v>
      </c>
      <c r="C447" s="14">
        <f>C448</f>
        <v>10920650</v>
      </c>
      <c r="D447" s="14">
        <f>D448</f>
        <v>10920650</v>
      </c>
      <c r="E447" s="17">
        <f t="shared" si="6"/>
        <v>100</v>
      </c>
    </row>
    <row r="448" spans="1:5" ht="62.4" x14ac:dyDescent="0.3">
      <c r="A448" s="2" t="s">
        <v>911</v>
      </c>
      <c r="B448" s="3" t="s">
        <v>913</v>
      </c>
      <c r="C448" s="14">
        <v>10920650</v>
      </c>
      <c r="D448" s="14">
        <v>10920650</v>
      </c>
      <c r="E448" s="17">
        <f t="shared" si="6"/>
        <v>100</v>
      </c>
    </row>
    <row r="449" spans="1:5" ht="62.4" x14ac:dyDescent="0.3">
      <c r="A449" s="19" t="s">
        <v>423</v>
      </c>
      <c r="B449" s="16" t="s">
        <v>923</v>
      </c>
      <c r="C449" s="13">
        <f>C450</f>
        <v>434351.48000000004</v>
      </c>
      <c r="D449" s="13">
        <f>D450</f>
        <v>92474758.489999995</v>
      </c>
      <c r="E449" s="18">
        <f t="shared" si="6"/>
        <v>21290.305834804563</v>
      </c>
    </row>
    <row r="450" spans="1:5" ht="66.75" customHeight="1" x14ac:dyDescent="0.3">
      <c r="A450" s="2" t="s">
        <v>424</v>
      </c>
      <c r="B450" s="15" t="s">
        <v>425</v>
      </c>
      <c r="C450" s="14">
        <f>C451</f>
        <v>434351.48000000004</v>
      </c>
      <c r="D450" s="14">
        <f>D451</f>
        <v>92474758.489999995</v>
      </c>
      <c r="E450" s="17">
        <f t="shared" si="6"/>
        <v>21290.305834804563</v>
      </c>
    </row>
    <row r="451" spans="1:5" ht="62.4" x14ac:dyDescent="0.3">
      <c r="A451" s="2" t="s">
        <v>428</v>
      </c>
      <c r="B451" s="15" t="s">
        <v>429</v>
      </c>
      <c r="C451" s="14">
        <f>C452+C456+C457+C459+C461+C462+C463</f>
        <v>434351.48000000004</v>
      </c>
      <c r="D451" s="14">
        <f>D452+D456+D457+D458+D459+D460+D461+D462+D463</f>
        <v>92474758.489999995</v>
      </c>
      <c r="E451" s="17">
        <f t="shared" si="6"/>
        <v>21290.305834804563</v>
      </c>
    </row>
    <row r="452" spans="1:5" ht="31.2" x14ac:dyDescent="0.3">
      <c r="A452" s="2" t="s">
        <v>430</v>
      </c>
      <c r="B452" s="15" t="s">
        <v>419</v>
      </c>
      <c r="C452" s="14">
        <f>C453+C454+C455</f>
        <v>0</v>
      </c>
      <c r="D452" s="14">
        <f>D453+D454+D455</f>
        <v>41903467.489999995</v>
      </c>
      <c r="E452" s="17"/>
    </row>
    <row r="453" spans="1:5" ht="31.2" x14ac:dyDescent="0.3">
      <c r="A453" s="2" t="s">
        <v>431</v>
      </c>
      <c r="B453" s="15" t="s">
        <v>420</v>
      </c>
      <c r="C453" s="14">
        <v>0</v>
      </c>
      <c r="D453" s="14">
        <v>25297670.329999998</v>
      </c>
      <c r="E453" s="17"/>
    </row>
    <row r="454" spans="1:5" ht="31.2" x14ac:dyDescent="0.3">
      <c r="A454" s="2" t="s">
        <v>432</v>
      </c>
      <c r="B454" s="15" t="s">
        <v>421</v>
      </c>
      <c r="C454" s="14">
        <v>0</v>
      </c>
      <c r="D454" s="14">
        <v>5339858.76</v>
      </c>
      <c r="E454" s="17"/>
    </row>
    <row r="455" spans="1:5" ht="31.2" x14ac:dyDescent="0.3">
      <c r="A455" s="2" t="s">
        <v>433</v>
      </c>
      <c r="B455" s="15" t="s">
        <v>422</v>
      </c>
      <c r="C455" s="14">
        <v>0</v>
      </c>
      <c r="D455" s="14">
        <v>11265938.4</v>
      </c>
      <c r="E455" s="17"/>
    </row>
    <row r="456" spans="1:5" ht="46.8" x14ac:dyDescent="0.3">
      <c r="A456" s="2" t="s">
        <v>915</v>
      </c>
      <c r="B456" s="15" t="s">
        <v>916</v>
      </c>
      <c r="C456" s="14">
        <v>425222.89</v>
      </c>
      <c r="D456" s="14">
        <v>429532.93</v>
      </c>
      <c r="E456" s="17">
        <f t="shared" si="6"/>
        <v>101.01359548165433</v>
      </c>
    </row>
    <row r="457" spans="1:5" ht="46.8" x14ac:dyDescent="0.3">
      <c r="A457" s="2" t="s">
        <v>695</v>
      </c>
      <c r="B457" s="15" t="s">
        <v>696</v>
      </c>
      <c r="C457" s="14">
        <v>9128.59</v>
      </c>
      <c r="D457" s="14">
        <v>36347.550000000003</v>
      </c>
      <c r="E457" s="17">
        <f t="shared" si="6"/>
        <v>398.17266412447049</v>
      </c>
    </row>
    <row r="458" spans="1:5" ht="46.8" x14ac:dyDescent="0.3">
      <c r="A458" s="2" t="s">
        <v>976</v>
      </c>
      <c r="B458" s="15" t="s">
        <v>975</v>
      </c>
      <c r="C458" s="14">
        <v>0</v>
      </c>
      <c r="D458" s="14">
        <v>547.5</v>
      </c>
      <c r="E458" s="17"/>
    </row>
    <row r="459" spans="1:5" ht="46.8" x14ac:dyDescent="0.3">
      <c r="A459" s="2" t="s">
        <v>917</v>
      </c>
      <c r="B459" s="15" t="s">
        <v>920</v>
      </c>
      <c r="C459" s="14">
        <v>0</v>
      </c>
      <c r="D459" s="14">
        <v>6462298.5700000003</v>
      </c>
      <c r="E459" s="17"/>
    </row>
    <row r="460" spans="1:5" ht="93.6" x14ac:dyDescent="0.3">
      <c r="A460" s="2" t="s">
        <v>977</v>
      </c>
      <c r="B460" s="15" t="s">
        <v>978</v>
      </c>
      <c r="C460" s="14">
        <v>0</v>
      </c>
      <c r="D460" s="14">
        <v>158550.09</v>
      </c>
      <c r="E460" s="17"/>
    </row>
    <row r="461" spans="1:5" ht="62.4" x14ac:dyDescent="0.3">
      <c r="A461" s="2" t="s">
        <v>918</v>
      </c>
      <c r="B461" s="15" t="s">
        <v>921</v>
      </c>
      <c r="C461" s="14">
        <v>0</v>
      </c>
      <c r="D461" s="14">
        <v>10034233.51</v>
      </c>
      <c r="E461" s="17"/>
    </row>
    <row r="462" spans="1:5" ht="62.4" x14ac:dyDescent="0.3">
      <c r="A462" s="2" t="s">
        <v>919</v>
      </c>
      <c r="B462" s="15" t="s">
        <v>922</v>
      </c>
      <c r="C462" s="14">
        <v>0</v>
      </c>
      <c r="D462" s="14">
        <v>2018.52</v>
      </c>
      <c r="E462" s="17"/>
    </row>
    <row r="463" spans="1:5" ht="52.8" customHeight="1" x14ac:dyDescent="0.3">
      <c r="A463" s="2" t="s">
        <v>434</v>
      </c>
      <c r="B463" s="15" t="s">
        <v>599</v>
      </c>
      <c r="C463" s="14">
        <v>0</v>
      </c>
      <c r="D463" s="14">
        <v>33447762.329999998</v>
      </c>
      <c r="E463" s="17"/>
    </row>
    <row r="464" spans="1:5" ht="46.8" x14ac:dyDescent="0.3">
      <c r="A464" s="19" t="s">
        <v>329</v>
      </c>
      <c r="B464" s="20" t="s">
        <v>137</v>
      </c>
      <c r="C464" s="13">
        <f>C465</f>
        <v>-30799002.869999997</v>
      </c>
      <c r="D464" s="13">
        <f>D465</f>
        <v>-60888757.030000009</v>
      </c>
      <c r="E464" s="18">
        <f t="shared" si="6"/>
        <v>197.69716989542269</v>
      </c>
    </row>
    <row r="465" spans="1:5" ht="34.799999999999997" customHeight="1" x14ac:dyDescent="0.3">
      <c r="A465" s="2" t="s">
        <v>435</v>
      </c>
      <c r="B465" s="3" t="s">
        <v>436</v>
      </c>
      <c r="C465" s="14">
        <f>SUM(C467:C501)</f>
        <v>-30799002.869999997</v>
      </c>
      <c r="D465" s="14">
        <f>SUM(D466:D501)</f>
        <v>-60888757.030000009</v>
      </c>
      <c r="E465" s="17">
        <f t="shared" si="6"/>
        <v>197.69716989542269</v>
      </c>
    </row>
    <row r="466" spans="1:5" ht="46.8" x14ac:dyDescent="0.3">
      <c r="A466" s="2" t="s">
        <v>979</v>
      </c>
      <c r="B466" s="3" t="s">
        <v>980</v>
      </c>
      <c r="C466" s="14">
        <v>0</v>
      </c>
      <c r="D466" s="14">
        <v>-161059.35</v>
      </c>
      <c r="E466" s="17"/>
    </row>
    <row r="467" spans="1:5" ht="93.6" x14ac:dyDescent="0.3">
      <c r="A467" s="2" t="s">
        <v>733</v>
      </c>
      <c r="B467" s="3" t="s">
        <v>734</v>
      </c>
      <c r="C467" s="14">
        <v>0</v>
      </c>
      <c r="D467" s="14">
        <v>-612772.85</v>
      </c>
      <c r="E467" s="17">
        <v>0</v>
      </c>
    </row>
    <row r="468" spans="1:5" ht="31.2" x14ac:dyDescent="0.3">
      <c r="A468" s="2" t="s">
        <v>924</v>
      </c>
      <c r="B468" s="3" t="s">
        <v>925</v>
      </c>
      <c r="C468" s="14">
        <v>-425222.89</v>
      </c>
      <c r="D468" s="14">
        <v>-425222.89</v>
      </c>
      <c r="E468" s="17">
        <f t="shared" si="6"/>
        <v>100</v>
      </c>
    </row>
    <row r="469" spans="1:5" ht="39.6" customHeight="1" x14ac:dyDescent="0.3">
      <c r="A469" s="2" t="s">
        <v>735</v>
      </c>
      <c r="B469" s="15" t="s">
        <v>736</v>
      </c>
      <c r="C469" s="14">
        <v>-12259.48</v>
      </c>
      <c r="D469" s="14">
        <v>-12259.48</v>
      </c>
      <c r="E469" s="17">
        <f t="shared" si="6"/>
        <v>100</v>
      </c>
    </row>
    <row r="470" spans="1:5" ht="68.400000000000006" customHeight="1" x14ac:dyDescent="0.3">
      <c r="A470" s="2" t="s">
        <v>601</v>
      </c>
      <c r="B470" s="15" t="s">
        <v>600</v>
      </c>
      <c r="C470" s="14">
        <v>-65.94</v>
      </c>
      <c r="D470" s="14">
        <v>-65.94</v>
      </c>
      <c r="E470" s="17">
        <f t="shared" si="6"/>
        <v>100</v>
      </c>
    </row>
    <row r="471" spans="1:5" ht="62.4" x14ac:dyDescent="0.3">
      <c r="A471" s="2" t="s">
        <v>697</v>
      </c>
      <c r="B471" s="15" t="s">
        <v>698</v>
      </c>
      <c r="C471" s="14">
        <v>-4382244.97</v>
      </c>
      <c r="D471" s="14">
        <v>-4382244.97</v>
      </c>
      <c r="E471" s="17">
        <f t="shared" si="6"/>
        <v>100</v>
      </c>
    </row>
    <row r="472" spans="1:5" ht="46.8" x14ac:dyDescent="0.3">
      <c r="A472" s="2" t="s">
        <v>981</v>
      </c>
      <c r="B472" s="15" t="s">
        <v>982</v>
      </c>
      <c r="C472" s="14">
        <v>0</v>
      </c>
      <c r="D472" s="14">
        <v>-618869</v>
      </c>
      <c r="E472" s="17"/>
    </row>
    <row r="473" spans="1:5" ht="31.2" x14ac:dyDescent="0.3">
      <c r="A473" s="2" t="s">
        <v>617</v>
      </c>
      <c r="B473" s="15" t="s">
        <v>618</v>
      </c>
      <c r="C473" s="14">
        <v>0</v>
      </c>
      <c r="D473" s="14">
        <v>-1.74</v>
      </c>
      <c r="E473" s="17"/>
    </row>
    <row r="474" spans="1:5" ht="31.2" x14ac:dyDescent="0.3">
      <c r="A474" s="2" t="s">
        <v>699</v>
      </c>
      <c r="B474" s="15" t="s">
        <v>700</v>
      </c>
      <c r="C474" s="14">
        <v>-9128.59</v>
      </c>
      <c r="D474" s="14">
        <v>-9128.59</v>
      </c>
      <c r="E474" s="17">
        <f t="shared" si="6"/>
        <v>100</v>
      </c>
    </row>
    <row r="475" spans="1:5" ht="46.8" x14ac:dyDescent="0.3">
      <c r="A475" s="2" t="s">
        <v>983</v>
      </c>
      <c r="B475" s="15" t="s">
        <v>984</v>
      </c>
      <c r="C475" s="14">
        <v>0</v>
      </c>
      <c r="D475" s="14">
        <v>-59529.93</v>
      </c>
      <c r="E475" s="17"/>
    </row>
    <row r="476" spans="1:5" ht="52.2" customHeight="1" x14ac:dyDescent="0.3">
      <c r="A476" s="2" t="s">
        <v>613</v>
      </c>
      <c r="B476" s="15" t="s">
        <v>602</v>
      </c>
      <c r="C476" s="14">
        <v>0</v>
      </c>
      <c r="D476" s="14">
        <v>-507772.08</v>
      </c>
      <c r="E476" s="17"/>
    </row>
    <row r="477" spans="1:5" ht="62.4" x14ac:dyDescent="0.3">
      <c r="A477" s="2" t="s">
        <v>701</v>
      </c>
      <c r="B477" s="15" t="s">
        <v>702</v>
      </c>
      <c r="C477" s="14">
        <v>0</v>
      </c>
      <c r="D477" s="14">
        <v>-2113953.44</v>
      </c>
      <c r="E477" s="17"/>
    </row>
    <row r="478" spans="1:5" ht="31.2" x14ac:dyDescent="0.3">
      <c r="A478" s="2" t="s">
        <v>985</v>
      </c>
      <c r="B478" s="15" t="s">
        <v>986</v>
      </c>
      <c r="C478" s="14">
        <v>0</v>
      </c>
      <c r="D478" s="14">
        <v>-514.65</v>
      </c>
      <c r="E478" s="17"/>
    </row>
    <row r="479" spans="1:5" ht="31.2" x14ac:dyDescent="0.3">
      <c r="A479" s="2" t="s">
        <v>926</v>
      </c>
      <c r="B479" s="15" t="s">
        <v>927</v>
      </c>
      <c r="C479" s="14">
        <v>0</v>
      </c>
      <c r="D479" s="14">
        <v>-6074560.6600000001</v>
      </c>
      <c r="E479" s="17"/>
    </row>
    <row r="480" spans="1:5" ht="62.4" x14ac:dyDescent="0.3">
      <c r="A480" s="2" t="s">
        <v>928</v>
      </c>
      <c r="B480" s="15" t="s">
        <v>929</v>
      </c>
      <c r="C480" s="14">
        <v>-1475538</v>
      </c>
      <c r="D480" s="14">
        <v>-1498484.35</v>
      </c>
      <c r="E480" s="17">
        <f t="shared" si="6"/>
        <v>101.55511752323561</v>
      </c>
    </row>
    <row r="481" spans="1:5" ht="78" x14ac:dyDescent="0.3">
      <c r="A481" s="2" t="s">
        <v>987</v>
      </c>
      <c r="B481" s="15" t="s">
        <v>988</v>
      </c>
      <c r="C481" s="14">
        <v>0</v>
      </c>
      <c r="D481" s="14">
        <v>-13175346.48</v>
      </c>
      <c r="E481" s="17"/>
    </row>
    <row r="482" spans="1:5" ht="31.2" x14ac:dyDescent="0.3">
      <c r="A482" s="2" t="s">
        <v>437</v>
      </c>
      <c r="B482" s="3" t="s">
        <v>438</v>
      </c>
      <c r="C482" s="14">
        <v>0</v>
      </c>
      <c r="D482" s="14">
        <v>-2804.71</v>
      </c>
      <c r="E482" s="17"/>
    </row>
    <row r="483" spans="1:5" ht="54" customHeight="1" x14ac:dyDescent="0.3">
      <c r="A483" s="2" t="s">
        <v>439</v>
      </c>
      <c r="B483" s="3" t="s">
        <v>440</v>
      </c>
      <c r="C483" s="14">
        <v>0</v>
      </c>
      <c r="D483" s="14">
        <v>-1040900.26</v>
      </c>
      <c r="E483" s="17"/>
    </row>
    <row r="484" spans="1:5" ht="31.2" x14ac:dyDescent="0.3">
      <c r="A484" s="2" t="s">
        <v>330</v>
      </c>
      <c r="B484" s="3" t="s">
        <v>147</v>
      </c>
      <c r="C484" s="14">
        <v>-300</v>
      </c>
      <c r="D484" s="14">
        <v>-384326.51</v>
      </c>
      <c r="E484" s="17">
        <f t="shared" ref="E484:E502" si="7">D484/C484*100</f>
        <v>128108.83666666666</v>
      </c>
    </row>
    <row r="485" spans="1:5" ht="62.4" x14ac:dyDescent="0.3">
      <c r="A485" s="2" t="s">
        <v>331</v>
      </c>
      <c r="B485" s="3" t="s">
        <v>138</v>
      </c>
      <c r="C485" s="14">
        <v>-10000</v>
      </c>
      <c r="D485" s="14">
        <v>-463265.77</v>
      </c>
      <c r="E485" s="17">
        <f>D485/C485*100</f>
        <v>4632.6576999999997</v>
      </c>
    </row>
    <row r="486" spans="1:5" ht="31.2" x14ac:dyDescent="0.3">
      <c r="A486" s="2" t="s">
        <v>930</v>
      </c>
      <c r="B486" s="3" t="s">
        <v>931</v>
      </c>
      <c r="C486" s="14">
        <v>0</v>
      </c>
      <c r="D486" s="14">
        <v>-3668</v>
      </c>
      <c r="E486" s="17"/>
    </row>
    <row r="487" spans="1:5" ht="109.2" x14ac:dyDescent="0.3">
      <c r="A487" s="2" t="s">
        <v>441</v>
      </c>
      <c r="B487" s="3" t="s">
        <v>455</v>
      </c>
      <c r="C487" s="14">
        <v>-70</v>
      </c>
      <c r="D487" s="14">
        <v>-6570</v>
      </c>
      <c r="E487" s="17">
        <f>D487/C487*100</f>
        <v>9385.7142857142862</v>
      </c>
    </row>
    <row r="488" spans="1:5" ht="62.4" x14ac:dyDescent="0.3">
      <c r="A488" s="2" t="s">
        <v>541</v>
      </c>
      <c r="B488" s="3" t="s">
        <v>540</v>
      </c>
      <c r="C488" s="14">
        <v>0</v>
      </c>
      <c r="D488" s="14">
        <v>-379.65</v>
      </c>
      <c r="E488" s="17"/>
    </row>
    <row r="489" spans="1:5" ht="46.8" x14ac:dyDescent="0.3">
      <c r="A489" s="2" t="s">
        <v>989</v>
      </c>
      <c r="B489" s="3" t="s">
        <v>990</v>
      </c>
      <c r="C489" s="14">
        <v>0</v>
      </c>
      <c r="D489" s="14">
        <v>-16828.29</v>
      </c>
      <c r="E489" s="17"/>
    </row>
    <row r="490" spans="1:5" ht="101.4" customHeight="1" x14ac:dyDescent="0.3">
      <c r="A490" s="2" t="s">
        <v>932</v>
      </c>
      <c r="B490" s="3" t="s">
        <v>933</v>
      </c>
      <c r="C490" s="14">
        <v>-15625000</v>
      </c>
      <c r="D490" s="14">
        <v>-15650000</v>
      </c>
      <c r="E490" s="17">
        <f t="shared" ref="E490:E500" si="8">D490/C490*100</f>
        <v>100.16000000000001</v>
      </c>
    </row>
    <row r="491" spans="1:5" ht="46.8" x14ac:dyDescent="0.3">
      <c r="A491" s="2" t="s">
        <v>749</v>
      </c>
      <c r="B491" s="3" t="s">
        <v>750</v>
      </c>
      <c r="C491" s="14">
        <v>0</v>
      </c>
      <c r="D491" s="14">
        <v>-734533.61</v>
      </c>
      <c r="E491" s="17"/>
    </row>
    <row r="492" spans="1:5" ht="46.8" x14ac:dyDescent="0.3">
      <c r="A492" s="2" t="s">
        <v>939</v>
      </c>
      <c r="B492" s="3" t="s">
        <v>934</v>
      </c>
      <c r="C492" s="14">
        <v>-940489.8</v>
      </c>
      <c r="D492" s="14">
        <v>-940489.8</v>
      </c>
      <c r="E492" s="17">
        <f t="shared" si="8"/>
        <v>100</v>
      </c>
    </row>
    <row r="493" spans="1:5" ht="62.4" x14ac:dyDescent="0.3">
      <c r="A493" s="2" t="s">
        <v>940</v>
      </c>
      <c r="B493" s="3" t="s">
        <v>935</v>
      </c>
      <c r="C493" s="14">
        <v>-7224.42</v>
      </c>
      <c r="D493" s="14">
        <v>-7642.21</v>
      </c>
      <c r="E493" s="17">
        <f t="shared" si="8"/>
        <v>105.78302479645426</v>
      </c>
    </row>
    <row r="494" spans="1:5" ht="109.2" x14ac:dyDescent="0.3">
      <c r="A494" s="2" t="s">
        <v>941</v>
      </c>
      <c r="B494" s="3" t="s">
        <v>936</v>
      </c>
      <c r="C494" s="14">
        <v>-2170.9899999999998</v>
      </c>
      <c r="D494" s="14">
        <v>-2170.9899999999998</v>
      </c>
      <c r="E494" s="17">
        <f t="shared" si="8"/>
        <v>100</v>
      </c>
    </row>
    <row r="495" spans="1:5" ht="62.4" x14ac:dyDescent="0.3">
      <c r="A495" s="2" t="s">
        <v>991</v>
      </c>
      <c r="B495" s="3" t="s">
        <v>992</v>
      </c>
      <c r="C495" s="14">
        <v>0</v>
      </c>
      <c r="D495" s="14">
        <v>-115684.85</v>
      </c>
      <c r="E495" s="17"/>
    </row>
    <row r="496" spans="1:5" ht="54.6" customHeight="1" x14ac:dyDescent="0.3">
      <c r="A496" s="2" t="s">
        <v>942</v>
      </c>
      <c r="B496" s="3" t="s">
        <v>937</v>
      </c>
      <c r="C496" s="14">
        <v>0</v>
      </c>
      <c r="D496" s="14">
        <v>-2018.52</v>
      </c>
      <c r="E496" s="17"/>
    </row>
    <row r="497" spans="1:5" ht="65.400000000000006" customHeight="1" x14ac:dyDescent="0.3">
      <c r="A497" s="2" t="s">
        <v>943</v>
      </c>
      <c r="B497" s="3" t="s">
        <v>938</v>
      </c>
      <c r="C497" s="14">
        <v>0</v>
      </c>
      <c r="D497" s="14">
        <v>-633820</v>
      </c>
      <c r="E497" s="17"/>
    </row>
    <row r="498" spans="1:5" ht="109.2" x14ac:dyDescent="0.3">
      <c r="A498" s="2" t="s">
        <v>944</v>
      </c>
      <c r="B498" s="3" t="s">
        <v>945</v>
      </c>
      <c r="C498" s="14">
        <v>0</v>
      </c>
      <c r="D498" s="14">
        <v>-0.01</v>
      </c>
      <c r="E498" s="17"/>
    </row>
    <row r="499" spans="1:5" ht="156" x14ac:dyDescent="0.3">
      <c r="A499" s="2" t="s">
        <v>946</v>
      </c>
      <c r="B499" s="3" t="s">
        <v>947</v>
      </c>
      <c r="C499" s="14">
        <v>-7891392.46</v>
      </c>
      <c r="D499" s="14">
        <v>-7891392.46</v>
      </c>
      <c r="E499" s="17">
        <f t="shared" si="8"/>
        <v>100</v>
      </c>
    </row>
    <row r="500" spans="1:5" ht="93.6" x14ac:dyDescent="0.3">
      <c r="A500" s="2" t="s">
        <v>948</v>
      </c>
      <c r="B500" s="3" t="s">
        <v>949</v>
      </c>
      <c r="C500" s="14">
        <v>-17895.330000000002</v>
      </c>
      <c r="D500" s="14">
        <v>-123196.67</v>
      </c>
      <c r="E500" s="17">
        <f t="shared" si="8"/>
        <v>688.42916000990192</v>
      </c>
    </row>
    <row r="501" spans="1:5" ht="46.8" x14ac:dyDescent="0.3">
      <c r="A501" s="2" t="s">
        <v>442</v>
      </c>
      <c r="B501" s="15" t="s">
        <v>443</v>
      </c>
      <c r="C501" s="14">
        <v>0</v>
      </c>
      <c r="D501" s="14">
        <v>-3217278.32</v>
      </c>
      <c r="E501" s="17"/>
    </row>
    <row r="502" spans="1:5" ht="20.25" customHeight="1" x14ac:dyDescent="0.3">
      <c r="A502" s="23" t="s">
        <v>29</v>
      </c>
      <c r="B502" s="24"/>
      <c r="C502" s="13">
        <f>C8+C234</f>
        <v>86224831724.149994</v>
      </c>
      <c r="D502" s="13">
        <f>D8+D234</f>
        <v>47843585502.229996</v>
      </c>
      <c r="E502" s="18">
        <f t="shared" si="7"/>
        <v>55.487015220036525</v>
      </c>
    </row>
    <row r="505" spans="1:5" x14ac:dyDescent="0.3">
      <c r="D505" s="9"/>
    </row>
    <row r="506" spans="1:5" x14ac:dyDescent="0.3">
      <c r="B506" s="11"/>
      <c r="D506" s="6"/>
      <c r="E506" s="6"/>
    </row>
    <row r="510" spans="1:5" x14ac:dyDescent="0.3">
      <c r="B510" s="12"/>
      <c r="C510" s="5"/>
    </row>
    <row r="511" spans="1:5" x14ac:dyDescent="0.3">
      <c r="B511" s="12"/>
      <c r="C511" s="5"/>
    </row>
  </sheetData>
  <mergeCells count="7">
    <mergeCell ref="D4:E4"/>
    <mergeCell ref="A502:B502"/>
    <mergeCell ref="A6:E6"/>
    <mergeCell ref="A5:E5"/>
    <mergeCell ref="D1:E1"/>
    <mergeCell ref="D2:E2"/>
    <mergeCell ref="D3:E3"/>
  </mergeCells>
  <pageMargins left="0.39370078740157483" right="0.39370078740157483" top="0.31496062992125984" bottom="0.27559055118110237" header="0.15748031496062992" footer="0.15748031496062992"/>
  <pageSetup paperSize="9" scale="85" fitToHeight="0"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vt:lpstr>
      <vt:lpstr>приложение!Заголовки_для_печати</vt:lpstr>
      <vt:lpstr>приложение!Область_печати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Соловьёва</dc:creator>
  <cp:lastModifiedBy>Давыдова</cp:lastModifiedBy>
  <cp:lastPrinted>2023-07-12T05:38:34Z</cp:lastPrinted>
  <dcterms:created xsi:type="dcterms:W3CDTF">2018-12-25T15:55:39Z</dcterms:created>
  <dcterms:modified xsi:type="dcterms:W3CDTF">2023-08-07T07:43:42Z</dcterms:modified>
</cp:coreProperties>
</file>